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activeX/activeX3.xml" ContentType="application/vnd.ms-office.activeX+xml"/>
  <Override PartName="/xl/activeX/activeX3.bin" ContentType="application/vnd.ms-office.activeX"/>
  <Override PartName="/xl/activeX/activeX4.xml" ContentType="application/vnd.ms-office.activeX+xml"/>
  <Override PartName="/xl/activeX/activeX4.bin" ContentType="application/vnd.ms-office.activeX"/>
  <Override PartName="/xl/activeX/activeX5.xml" ContentType="application/vnd.ms-office.activeX+xml"/>
  <Override PartName="/xl/activeX/activeX5.bin" ContentType="application/vnd.ms-office.activeX"/>
  <Override PartName="/xl/activeX/activeX6.xml" ContentType="application/vnd.ms-office.activeX+xml"/>
  <Override PartName="/xl/activeX/activeX6.bin" ContentType="application/vnd.ms-office.activeX"/>
  <Override PartName="/xl/activeX/activeX7.xml" ContentType="application/vnd.ms-office.activeX+xml"/>
  <Override PartName="/xl/activeX/activeX7.bin" ContentType="application/vnd.ms-office.activeX"/>
  <Override PartName="/xl/activeX/activeX8.xml" ContentType="application/vnd.ms-office.activeX+xml"/>
  <Override PartName="/xl/activeX/activeX8.bin" ContentType="application/vnd.ms-office.activeX"/>
  <Override PartName="/xl/activeX/activeX9.xml" ContentType="application/vnd.ms-office.activeX+xml"/>
  <Override PartName="/xl/activeX/activeX9.bin" ContentType="application/vnd.ms-office.activeX"/>
  <Override PartName="/xl/activeX/activeX10.xml" ContentType="application/vnd.ms-office.activeX+xml"/>
  <Override PartName="/xl/activeX/activeX10.bin" ContentType="application/vnd.ms-office.activeX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codeName="EstaPastaDeTrabalho" defaultThemeVersion="124226"/>
  <mc:AlternateContent xmlns:mc="http://schemas.openxmlformats.org/markup-compatibility/2006">
    <mc:Choice Requires="x15">
      <x15ac:absPath xmlns:x15ac="http://schemas.microsoft.com/office/spreadsheetml/2010/11/ac" url="C:\Users\e236346\Downloads\"/>
    </mc:Choice>
  </mc:AlternateContent>
  <xr:revisionPtr revIDLastSave="0" documentId="13_ncr:1_{7CB17E1D-DAD8-4AEE-A2A3-BC00FB3397C0}" xr6:coauthVersionLast="47" xr6:coauthVersionMax="47" xr10:uidLastSave="{00000000-0000-0000-0000-000000000000}"/>
  <bookViews>
    <workbookView xWindow="28680" yWindow="-120" windowWidth="29040" windowHeight="15720" firstSheet="3" activeTab="3" xr2:uid="{00000000-000D-0000-FFFF-FFFF00000000}"/>
  </bookViews>
  <sheets>
    <sheet name="Dados" sheetId="6" state="hidden" r:id="rId1"/>
    <sheet name="Validação" sheetId="10" state="hidden" r:id="rId2"/>
    <sheet name="Ramo_Atividade" sheetId="14" state="hidden" r:id="rId3"/>
    <sheet name="1 - Solicitação" sheetId="7" r:id="rId4"/>
    <sheet name="Municípios" sheetId="17" state="hidden" r:id="rId5"/>
    <sheet name="Tbl_Cabos" sheetId="16" state="hidden" r:id="rId6"/>
    <sheet name="2 - Uso Cemig - Dados Comp" sheetId="1" r:id="rId7"/>
    <sheet name="3 - Uso Cemig - Obras Particul" sheetId="2" r:id="rId8"/>
    <sheet name="4 - Uso Cemig -Dados Complement" sheetId="3" r:id="rId9"/>
    <sheet name="5 - Uso Cemig - Mão de Obra(US)" sheetId="5" r:id="rId10"/>
    <sheet name="6 - Uso Cemig - Dados Téc" sheetId="4" r:id="rId11"/>
  </sheets>
  <definedNames>
    <definedName name="_xlnm._FilterDatabase" localSheetId="3" hidden="1">'1 - Solicitação'!$D$40:$K$41</definedName>
    <definedName name="_xlnm._FilterDatabase" localSheetId="5" hidden="1">Tbl_Cabos!$AT$2:$AV$208</definedName>
    <definedName name="CABEC_CABOS_POR_TIPO_REDE">Tbl_Cabos!$B$3:$X$3</definedName>
    <definedName name="CABEC_TIPOS_REDES">Tbl_Cabos!$AD$3:$AG$3</definedName>
    <definedName name="CABEÇALHO_ESTADOS">Municípios!$D$4</definedName>
    <definedName name="CABEÇALHO_MUNICIPIOS">Municípios!$G$4:$AG$4</definedName>
    <definedName name="CABOS">Dados!$G$1:$G$96</definedName>
    <definedName name="Estados">Dados!$AE$1:$AE$27</definedName>
    <definedName name="GpAtividade">'1 - Solicitação'!$K$132</definedName>
    <definedName name="GrupoRamoAtividade">Ramo_Atividade!$B$2:$AO$2</definedName>
    <definedName name="LISTAR_MUNICIPIO">OFFSET(Municípios!$F$4,1,MATCH('1 - Solicitação'!$AF$120,CABEÇALHO_MUNICIPIOS,0),COUNTA(INDEX(Municípios!$G$5:$AG$857,,MATCH('1 - Solicitação'!$AF$120,CABEÇALHO_MUNICIPIOS,0))))</definedName>
    <definedName name="Mensagem_erro">Validação!$J$2</definedName>
    <definedName name="MODALIDADE_TP_REDE">OFFSET(Tbl_Cabos!$AC$3,1,MATCH('1 - Solicitação'!$D$169,CABEC_TIPOS_REDES,0),COUNTA(INDEX(Tbl_Cabos!$AD$4:$AG$13,,MATCH('1 - Solicitação'!$D$169,CABEC_TIPOS_REDES,0))))</definedName>
    <definedName name="MODALIDADE_TP_REDE_168">OFFSET(Tbl_Cabos!$AC$3,1,MATCH('1 - Solicitação'!$D$169,CABEC_TIPOS_REDES,0),COUNTA(INDEX(Tbl_Cabos!$AD$4:$AG$13,,MATCH('1 - Solicitação'!$D$169,CABEC_TIPOS_REDES,0))))</definedName>
    <definedName name="MODALIDADE_TP_REDE_169">OFFSET(Tbl_Cabos!$AC$3,1,MATCH('1 - Solicitação'!$D$170,CABEC_TIPOS_REDES,0),COUNTA(INDEX(Tbl_Cabos!$AD$4:$AG$13,,MATCH('1 - Solicitação'!$D$170,CABEC_TIPOS_REDES,0))))</definedName>
    <definedName name="MODALIDADE_TP_REDE_170">OFFSET(Tbl_Cabos!$AC$3,1,MATCH('1 - Solicitação'!$D$171,CABEC_TIPOS_REDES,0),COUNTA(INDEX(Tbl_Cabos!$AD$4:$AG$13,,MATCH('1 - Solicitação'!$D$171,CABEC_TIPOS_REDES,0))))</definedName>
    <definedName name="MODALIDADE_TP_REDE_171">OFFSET(Tbl_Cabos!$AC$3,1,MATCH('1 - Solicitação'!$D$172,CABEC_TIPOS_REDES,0),COUNTA(INDEX(Tbl_Cabos!$AD$4:$AG$13,,MATCH('1 - Solicitação'!$D$172,CABEC_TIPOS_REDES,0))))</definedName>
    <definedName name="MODALIDADE_TP_REDE_172">OFFSET(Tbl_Cabos!$AC$3,1,MATCH('1 - Solicitação'!$D$173,CABEC_TIPOS_REDES,0),COUNTA(INDEX(Tbl_Cabos!$AD$4:$AG$13,,MATCH('1 - Solicitação'!$D$173,CABEC_TIPOS_REDES,0))))</definedName>
    <definedName name="MODALIDADE_TP_REDE_173">OFFSET(Tbl_Cabos!$AC$3,1,MATCH('1 - Solicitação'!$D$174,CABEC_TIPOS_REDES,0),COUNTA(INDEX(Tbl_Cabos!$AD$4:$AG$13,,MATCH('1 - Solicitação'!$D$174,CABEC_TIPOS_REDES,0))))</definedName>
    <definedName name="MODALIDADE_TP_REDE_174">OFFSET(Tbl_Cabos!$AC$3,1,MATCH('1 - Solicitação'!$D$175,CABEC_TIPOS_REDES,0),COUNTA(INDEX(Tbl_Cabos!$AD$4:$AG$13,,MATCH('1 - Solicitação'!$D$175,CABEC_TIPOS_REDES,0))))</definedName>
    <definedName name="MODALIDADE_TP_REDE_175">OFFSET(Tbl_Cabos!$AC$3,1,MATCH('1 - Solicitação'!$D$176,CABEC_TIPOS_REDES,0),COUNTA(INDEX(Tbl_Cabos!$AD$4:$AG$13,,MATCH('1 - Solicitação'!$D$176,CABEC_TIPOS_REDES,0))))</definedName>
    <definedName name="MODALIDADE_TP_REDE_176">OFFSET(Tbl_Cabos!$AC$3,1,MATCH('1 - Solicitação'!$D$177,CABEC_TIPOS_REDES,0),COUNTA(INDEX(Tbl_Cabos!$AD$4:$AG$13,,MATCH('1 - Solicitação'!$D$177,CABEC_TIPOS_REDES,0))))</definedName>
    <definedName name="MODALIDADE_TP_REDE_177">OFFSET(Tbl_Cabos!$AC$3,1,MATCH('1 - Solicitação'!$D$178,CABEC_TIPOS_REDES,0),COUNTA(INDEX(Tbl_Cabos!$AD$4:$AG$13,,MATCH('1 - Solicitação'!$D$178,CABEC_TIPOS_REDES,0))))</definedName>
    <definedName name="MODALIDADE_TP_REDE_178">OFFSET(Tbl_Cabos!$AC$3,1,MATCH('1 - Solicitação'!$D$179,CABEC_TIPOS_REDES,0),COUNTA(INDEX(Tbl_Cabos!$AD$4:$AG$13,,MATCH('1 - Solicitação'!$D$179,CABEC_TIPOS_REDES,0))))</definedName>
    <definedName name="MODALIDADE_TP_REDE_179">OFFSET(Tbl_Cabos!$AC$3,1,MATCH('1 - Solicitação'!$D$180,CABEC_TIPOS_REDES,0),COUNTA(INDEX(Tbl_Cabos!$AD$4:$AG$13,,MATCH('1 - Solicitação'!$D$180,CABEC_TIPOS_REDES,0))))</definedName>
    <definedName name="MUNICÍPIOS">Dados!$V$1:$V$786</definedName>
    <definedName name="RamAtividade">'1 - Solicitação'!$K$134</definedName>
    <definedName name="RamosPorGrupo">OFFSET(Ramo_Atividade!$A$2,1,MATCH('1 - Solicitação'!$K$132,GrupoRamoAtividade,0),COUNTA(INDEX(TblRamosAtividade,,MATCH('1 - Solicitação'!$K$132,GrupoRamoAtividade,0))))</definedName>
    <definedName name="TBL_ESTADOS">Municípios!$D$5:$D$31</definedName>
    <definedName name="TblRamosAtividade">Ramo_Atividade!$B$3:$AO$66</definedName>
    <definedName name="TENSÃO_OBJETIVO">Dados!$N$1:$N$21</definedName>
    <definedName name="Texto5" localSheetId="3">'1 - Solicitação'!#REF!</definedName>
    <definedName name="TIPOS_CABOS_POR_REDE">OFFSET(Tbl_Cabos!$A$3,1,MATCH(_xlfn.CONCAT('1 - Solicitação'!$D$169:$O$169),CABEC_CABOS_POR_TIPO_REDE,0),COUNTA(INDEX(Tbl_Cabos!$B$4:$X$31,,MATCH(_xlfn.CONCAT('1 - Solicitação'!$D$169:$O$169),CABEC_CABOS_POR_TIPO_REDE,0))))</definedName>
    <definedName name="TIPOS_CABOS_POR_REDE_168">OFFSET(Tbl_Cabos!$A$3,1,MATCH(_xlfn.CONCAT('1 - Solicitação'!$D$169:$O$169),CABEC_CABOS_POR_TIPO_REDE,0),COUNTA(INDEX(Tbl_Cabos!$B$4:$X$31,,MATCH(_xlfn.CONCAT('1 - Solicitação'!$D$169:$O$169),CABEC_CABOS_POR_TIPO_REDE,0))))</definedName>
    <definedName name="TIPOS_CABOS_POR_REDE_169">OFFSET(Tbl_Cabos!$A$3,1,MATCH(_xlfn.CONCAT('1 - Solicitação'!$D$170:$O$170),CABEC_CABOS_POR_TIPO_REDE,0),COUNTA(INDEX(Tbl_Cabos!$B$4:$X$31,,MATCH(_xlfn.CONCAT('1 - Solicitação'!$D$170:$O$170),CABEC_CABOS_POR_TIPO_REDE,0))))</definedName>
    <definedName name="TIPOS_CABOS_POR_REDE_170">OFFSET(Tbl_Cabos!$A$3,1,MATCH(_xlfn.CONCAT('1 - Solicitação'!$D$171:$O$171),CABEC_CABOS_POR_TIPO_REDE,0),COUNTA(INDEX(Tbl_Cabos!$B$4:$X$31,,MATCH(_xlfn.CONCAT('1 - Solicitação'!$D$171:$O$171),CABEC_CABOS_POR_TIPO_REDE,0))))</definedName>
    <definedName name="TIPOS_CABOS_POR_REDE_171">OFFSET(Tbl_Cabos!$A$3,1,MATCH(_xlfn.CONCAT('1 - Solicitação'!$D$172:$O$172),CABEC_CABOS_POR_TIPO_REDE,0),COUNTA(INDEX(Tbl_Cabos!$B$4:$X$31,,MATCH(_xlfn.CONCAT('1 - Solicitação'!$D$172:$O$172),CABEC_CABOS_POR_TIPO_REDE,0))))</definedName>
    <definedName name="TIPOS_CABOS_POR_REDE_172">OFFSET(Tbl_Cabos!$A$3,1,MATCH(_xlfn.CONCAT('1 - Solicitação'!$D$173:$O$173),CABEC_CABOS_POR_TIPO_REDE,0),COUNTA(INDEX(Tbl_Cabos!$B$4:$X$31,,MATCH(_xlfn.CONCAT('1 - Solicitação'!$D$173:$O$173),CABEC_CABOS_POR_TIPO_REDE,0))))</definedName>
    <definedName name="TIPOS_CABOS_POR_REDE_173">OFFSET(Tbl_Cabos!$A$3,1,MATCH(_xlfn.CONCAT('1 - Solicitação'!$D$174:$O$174),CABEC_CABOS_POR_TIPO_REDE,0),COUNTA(INDEX(Tbl_Cabos!$B$4:$X$31,,MATCH(_xlfn.CONCAT('1 - Solicitação'!$D$174:$O$174),CABEC_CABOS_POR_TIPO_REDE,0))))</definedName>
    <definedName name="TIPOS_CABOS_POR_REDE_174">OFFSET(Tbl_Cabos!$A$3,1,MATCH(_xlfn.CONCAT('1 - Solicitação'!$D$175:$O$175),CABEC_CABOS_POR_TIPO_REDE,0),COUNTA(INDEX(Tbl_Cabos!$B$4:$X$31,,MATCH(_xlfn.CONCAT('1 - Solicitação'!$D$175:$O$175),CABEC_CABOS_POR_TIPO_REDE,0))))</definedName>
    <definedName name="TIPOS_CABOS_POR_REDE_175">OFFSET(Tbl_Cabos!$A$3,1,MATCH(_xlfn.CONCAT('1 - Solicitação'!$D$176:$O$176),CABEC_CABOS_POR_TIPO_REDE,0),COUNTA(INDEX(Tbl_Cabos!$B$4:$X$31,,MATCH(_xlfn.CONCAT('1 - Solicitação'!$D$176:$O$176),CABEC_CABOS_POR_TIPO_REDE,0))))</definedName>
    <definedName name="TIPOS_CABOS_POR_REDE_176">OFFSET(Tbl_Cabos!$A$3,1,MATCH(_xlfn.CONCAT('1 - Solicitação'!$D$177:$O$177),CABEC_CABOS_POR_TIPO_REDE,0),COUNTA(INDEX(Tbl_Cabos!$B$4:$X$31,,MATCH(_xlfn.CONCAT('1 - Solicitação'!$D$177:$O$177),CABEC_CABOS_POR_TIPO_REDE,0))))</definedName>
    <definedName name="TIPOS_CABOS_POR_REDE_177">OFFSET(Tbl_Cabos!$A$3,1,MATCH(_xlfn.CONCAT('1 - Solicitação'!$D$178:$O$178),CABEC_CABOS_POR_TIPO_REDE,0),COUNTA(INDEX(Tbl_Cabos!$B$4:$X$31,,MATCH(_xlfn.CONCAT('1 - Solicitação'!$D$178:$O$178),CABEC_CABOS_POR_TIPO_REDE,0))))</definedName>
    <definedName name="TIPOS_CABOS_POR_REDE_178">OFFSET(Tbl_Cabos!$A$3,1,MATCH(_xlfn.CONCAT('1 - Solicitação'!$D$179:$O$179),CABEC_CABOS_POR_TIPO_REDE,0),COUNTA(INDEX(Tbl_Cabos!$B$4:$X$31,,MATCH(_xlfn.CONCAT('1 - Solicitação'!$D$179:$O$179),CABEC_CABOS_POR_TIPO_REDE,0))))</definedName>
    <definedName name="TIPOS_CABOS_POR_REDE_179">OFFSET(Tbl_Cabos!$A$3,1,MATCH(_xlfn.CONCAT('1 - Solicitação'!$D$180:$O$180),CABEC_CABOS_POR_TIPO_REDE,0),COUNTA(INDEX(Tbl_Cabos!$B$4:$X$31,,MATCH(_xlfn.CONCAT('1 - Solicitação'!$D$180:$O$180),CABEC_CABOS_POR_TIPO_REDE,0))))</definedName>
    <definedName name="Tipos_Obra">Dados!$X$1:$X$8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10" l="1"/>
  <c r="C3" i="10"/>
  <c r="C4" i="10"/>
  <c r="C5" i="10"/>
  <c r="C6" i="10"/>
  <c r="J6" i="10"/>
  <c r="I6" i="10" s="1"/>
  <c r="C7" i="10"/>
  <c r="C8" i="10"/>
  <c r="C9" i="10"/>
  <c r="C10" i="10"/>
  <c r="C11" i="10"/>
  <c r="C12" i="10"/>
  <c r="C13" i="10"/>
  <c r="C14" i="10"/>
  <c r="C15" i="10"/>
  <c r="C16" i="10"/>
  <c r="C17" i="10"/>
  <c r="C18" i="10"/>
  <c r="C19" i="10"/>
  <c r="C20" i="10"/>
  <c r="C21" i="10"/>
  <c r="C22" i="10"/>
  <c r="C23" i="10"/>
  <c r="C24" i="10"/>
  <c r="C25" i="10"/>
  <c r="C26" i="10"/>
  <c r="C27" i="10"/>
  <c r="C28" i="10"/>
  <c r="C29" i="10"/>
  <c r="C30" i="10"/>
  <c r="C31" i="10"/>
  <c r="C32" i="10"/>
  <c r="C33" i="10"/>
  <c r="C34" i="10"/>
  <c r="C35" i="10"/>
  <c r="C36" i="10"/>
  <c r="C37" i="10"/>
  <c r="C38" i="10"/>
  <c r="C39" i="10"/>
  <c r="C40" i="10"/>
  <c r="C41" i="10"/>
  <c r="C42" i="10"/>
  <c r="C43" i="10"/>
  <c r="C44" i="10"/>
  <c r="C45" i="10"/>
  <c r="C46" i="10"/>
  <c r="C47" i="10"/>
  <c r="C48" i="10"/>
  <c r="C49" i="10"/>
  <c r="C50" i="10"/>
  <c r="C51" i="10"/>
  <c r="C52" i="10"/>
  <c r="C53" i="10"/>
  <c r="B87" i="10"/>
  <c r="D88" i="10" s="1"/>
  <c r="B88" i="10"/>
  <c r="B90" i="10" s="1"/>
  <c r="E88" i="10"/>
  <c r="E90" i="10" s="1"/>
  <c r="F88" i="10"/>
  <c r="F90" i="10" s="1"/>
  <c r="I88" i="10"/>
  <c r="I90" i="10" s="1"/>
  <c r="J88" i="10"/>
  <c r="J90" i="10" s="1"/>
  <c r="B99" i="10"/>
  <c r="C100" i="10" s="1"/>
  <c r="E100" i="10"/>
  <c r="E103" i="10" s="1"/>
  <c r="I100" i="10"/>
  <c r="I103" i="10" s="1"/>
  <c r="M100" i="10"/>
  <c r="M103" i="10" s="1"/>
  <c r="B117" i="10"/>
  <c r="B118" i="10" s="1"/>
  <c r="B120" i="10" s="1"/>
  <c r="B133" i="10"/>
  <c r="D134" i="10" s="1"/>
  <c r="K134" i="10"/>
  <c r="AZ2" i="14"/>
  <c r="K136" i="7" s="1"/>
  <c r="AT3" i="14"/>
  <c r="AT4" i="14"/>
  <c r="AT5" i="14" a="1"/>
  <c r="AT5" i="14" s="1"/>
  <c r="D24" i="7"/>
  <c r="J26" i="7"/>
  <c r="T26" i="7"/>
  <c r="AC55" i="7"/>
  <c r="M91" i="7"/>
  <c r="AB138" i="7"/>
  <c r="AK169" i="7"/>
  <c r="AL169" i="7"/>
  <c r="AA3" i="16"/>
  <c r="AJ3" i="16"/>
  <c r="AJ4" i="16" s="1"/>
  <c r="AJ5" i="16" s="1" a="1"/>
  <c r="AJ5" i="16" s="1"/>
  <c r="AQ3" i="16"/>
  <c r="AR3" i="16" s="1"/>
  <c r="Y169" i="7" s="1"/>
  <c r="AT3" i="16"/>
  <c r="AQ4" i="16"/>
  <c r="AR4" i="16" s="1"/>
  <c r="Y170" i="7" s="1"/>
  <c r="AT4" i="16"/>
  <c r="AQ5" i="16"/>
  <c r="AR5" i="16" s="1"/>
  <c r="Y171" i="7" s="1"/>
  <c r="AT5" i="16"/>
  <c r="AQ6" i="16"/>
  <c r="AR6" i="16" s="1"/>
  <c r="Y172" i="7" s="1"/>
  <c r="AT6" i="16"/>
  <c r="AQ7" i="16"/>
  <c r="AR7" i="16" s="1"/>
  <c r="Y173" i="7" s="1"/>
  <c r="AT7" i="16"/>
  <c r="AQ8" i="16"/>
  <c r="AR8" i="16"/>
  <c r="Y174" i="7" s="1"/>
  <c r="AT8" i="16"/>
  <c r="AQ9" i="16"/>
  <c r="AR9" i="16"/>
  <c r="Y175" i="7" s="1"/>
  <c r="AT9" i="16"/>
  <c r="AQ10" i="16"/>
  <c r="AR10" i="16" s="1"/>
  <c r="Y176" i="7" s="1"/>
  <c r="AT10" i="16"/>
  <c r="AQ11" i="16"/>
  <c r="AR11" i="16" s="1"/>
  <c r="Y177" i="7" s="1"/>
  <c r="AT11" i="16"/>
  <c r="AQ12" i="16"/>
  <c r="AR12" i="16" s="1"/>
  <c r="Y178" i="7" s="1"/>
  <c r="AT12" i="16"/>
  <c r="AQ13" i="16"/>
  <c r="AR13" i="16"/>
  <c r="Y179" i="7" s="1"/>
  <c r="AT13" i="16"/>
  <c r="AQ14" i="16"/>
  <c r="AR14" i="16" s="1"/>
  <c r="Y180" i="7" s="1"/>
  <c r="AT14" i="16"/>
  <c r="AT15" i="16"/>
  <c r="AT16" i="16"/>
  <c r="AT17" i="16"/>
  <c r="AT18" i="16"/>
  <c r="AT19" i="16"/>
  <c r="AT20" i="16"/>
  <c r="AT21" i="16"/>
  <c r="AT22" i="16"/>
  <c r="AT23" i="16"/>
  <c r="AT24" i="16"/>
  <c r="AT25" i="16"/>
  <c r="AT26" i="16"/>
  <c r="AT27" i="16"/>
  <c r="AT28" i="16"/>
  <c r="AT29" i="16"/>
  <c r="AT30" i="16"/>
  <c r="AT31" i="16"/>
  <c r="AT32" i="16"/>
  <c r="AT33" i="16"/>
  <c r="AT34" i="16"/>
  <c r="AT35" i="16"/>
  <c r="AT36" i="16"/>
  <c r="AT37" i="16"/>
  <c r="AT38" i="16"/>
  <c r="AT39" i="16"/>
  <c r="AT40" i="16"/>
  <c r="AT41" i="16"/>
  <c r="AT42" i="16"/>
  <c r="AT43" i="16"/>
  <c r="AT44" i="16"/>
  <c r="AT45" i="16"/>
  <c r="AT46" i="16"/>
  <c r="AT47" i="16"/>
  <c r="AT48" i="16"/>
  <c r="AT49" i="16"/>
  <c r="AT50" i="16"/>
  <c r="AT51" i="16"/>
  <c r="AT52" i="16"/>
  <c r="AT53" i="16"/>
  <c r="AT54" i="16"/>
  <c r="AT55" i="16"/>
  <c r="AT56" i="16"/>
  <c r="AT57" i="16"/>
  <c r="AT58" i="16"/>
  <c r="AT59" i="16"/>
  <c r="AT60" i="16"/>
  <c r="AT61" i="16"/>
  <c r="AT62" i="16"/>
  <c r="AT63" i="16"/>
  <c r="AT64" i="16"/>
  <c r="AT65" i="16"/>
  <c r="AT66" i="16"/>
  <c r="AT67" i="16"/>
  <c r="AT68" i="16"/>
  <c r="AT69" i="16"/>
  <c r="AT70" i="16"/>
  <c r="AT71" i="16"/>
  <c r="AT72" i="16"/>
  <c r="AT73" i="16"/>
  <c r="AT74" i="16"/>
  <c r="AT75" i="16"/>
  <c r="AT76" i="16"/>
  <c r="AT77" i="16"/>
  <c r="AT78" i="16"/>
  <c r="AT79" i="16"/>
  <c r="AT80" i="16"/>
  <c r="AT81" i="16"/>
  <c r="AT82" i="16"/>
  <c r="AT83" i="16"/>
  <c r="AT84" i="16"/>
  <c r="AT85" i="16"/>
  <c r="AT86" i="16"/>
  <c r="AT87" i="16"/>
  <c r="AT88" i="16"/>
  <c r="AT89" i="16"/>
  <c r="AT90" i="16"/>
  <c r="AT91" i="16"/>
  <c r="AT92" i="16"/>
  <c r="AT93" i="16"/>
  <c r="AT94" i="16"/>
  <c r="AT95" i="16"/>
  <c r="AT96" i="16"/>
  <c r="AT97" i="16"/>
  <c r="AT98" i="16"/>
  <c r="AT99" i="16"/>
  <c r="AT100" i="16"/>
  <c r="AT101" i="16"/>
  <c r="AT102" i="16"/>
  <c r="AT103" i="16"/>
  <c r="AT104" i="16"/>
  <c r="AT105" i="16"/>
  <c r="AT106" i="16"/>
  <c r="AT107" i="16"/>
  <c r="AT108" i="16"/>
  <c r="AT109" i="16"/>
  <c r="AT110" i="16"/>
  <c r="AT111" i="16"/>
  <c r="AT112" i="16"/>
  <c r="AT113" i="16"/>
  <c r="AT114" i="16"/>
  <c r="AT115" i="16"/>
  <c r="AT116" i="16"/>
  <c r="AT117" i="16"/>
  <c r="AT118" i="16"/>
  <c r="AT119" i="16"/>
  <c r="AT120" i="16"/>
  <c r="AT121" i="16"/>
  <c r="AT122" i="16"/>
  <c r="AT123" i="16"/>
  <c r="AT124" i="16"/>
  <c r="AT125" i="16"/>
  <c r="AT126" i="16"/>
  <c r="AT127" i="16"/>
  <c r="AT128" i="16"/>
  <c r="AT129" i="16"/>
  <c r="AT130" i="16"/>
  <c r="AT131" i="16"/>
  <c r="AT132" i="16"/>
  <c r="AT133" i="16"/>
  <c r="AT134" i="16"/>
  <c r="AT135" i="16"/>
  <c r="AT136" i="16"/>
  <c r="AT137" i="16"/>
  <c r="AT138" i="16"/>
  <c r="AT139" i="16"/>
  <c r="AT140" i="16"/>
  <c r="AT141" i="16"/>
  <c r="AT142" i="16"/>
  <c r="AT143" i="16"/>
  <c r="AT144" i="16"/>
  <c r="AT145" i="16"/>
  <c r="AT146" i="16"/>
  <c r="AT147" i="16"/>
  <c r="AT148" i="16"/>
  <c r="AT149" i="16"/>
  <c r="AT150" i="16"/>
  <c r="AT151" i="16"/>
  <c r="AT152" i="16"/>
  <c r="AT153" i="16"/>
  <c r="AT154" i="16"/>
  <c r="AT155" i="16"/>
  <c r="AT156" i="16"/>
  <c r="AT157" i="16"/>
  <c r="AT158" i="16"/>
  <c r="AT159" i="16"/>
  <c r="AT160" i="16"/>
  <c r="AT161" i="16"/>
  <c r="AT162" i="16"/>
  <c r="AT163" i="16"/>
  <c r="AT164" i="16"/>
  <c r="AT165" i="16"/>
  <c r="AT166" i="16"/>
  <c r="AT167" i="16"/>
  <c r="AT168" i="16"/>
  <c r="AT169" i="16"/>
  <c r="AT170" i="16"/>
  <c r="AT171" i="16"/>
  <c r="AT172" i="16"/>
  <c r="AT173" i="16"/>
  <c r="AT174" i="16"/>
  <c r="AT175" i="16"/>
  <c r="AT176" i="16"/>
  <c r="AT177" i="16"/>
  <c r="AT178" i="16"/>
  <c r="AT179" i="16"/>
  <c r="AT180" i="16"/>
  <c r="AT181" i="16"/>
  <c r="AT182" i="16"/>
  <c r="AT183" i="16"/>
  <c r="AT184" i="16"/>
  <c r="AT185" i="16"/>
  <c r="AT186" i="16"/>
  <c r="AT187" i="16"/>
  <c r="AT188" i="16"/>
  <c r="AT189" i="16"/>
  <c r="AT190" i="16"/>
  <c r="AT191" i="16"/>
  <c r="AT192" i="16"/>
  <c r="AT193" i="16"/>
  <c r="AT194" i="16"/>
  <c r="AT195" i="16"/>
  <c r="AT196" i="16"/>
  <c r="AT197" i="16"/>
  <c r="AT198" i="16"/>
  <c r="AT199" i="16"/>
  <c r="AT200" i="16"/>
  <c r="AT201" i="16"/>
  <c r="AT202" i="16"/>
  <c r="AT203" i="16"/>
  <c r="AT204" i="16"/>
  <c r="AT205" i="16"/>
  <c r="AT206" i="16"/>
  <c r="AT207" i="16"/>
  <c r="AT208" i="16"/>
  <c r="AT209" i="16"/>
  <c r="AT210" i="16"/>
  <c r="AT211" i="16"/>
  <c r="AT212" i="16"/>
  <c r="AT213" i="16"/>
  <c r="AT214" i="16"/>
  <c r="AT215" i="16"/>
  <c r="AT216" i="16"/>
  <c r="AT217" i="16"/>
  <c r="AT218" i="16"/>
  <c r="AT219" i="16"/>
  <c r="AT220" i="16"/>
  <c r="AT221" i="16"/>
  <c r="AT222" i="16"/>
  <c r="AT223" i="16"/>
  <c r="AT224" i="16"/>
  <c r="AT225" i="16"/>
  <c r="AT226" i="16"/>
  <c r="AT227" i="16"/>
  <c r="AT228" i="16"/>
  <c r="AT229" i="16"/>
  <c r="AT230" i="16"/>
  <c r="AT231" i="16"/>
  <c r="AT232" i="16"/>
  <c r="AT233" i="16"/>
  <c r="AT234" i="16"/>
  <c r="AT235" i="16"/>
  <c r="AT236" i="16"/>
  <c r="AT237" i="16"/>
  <c r="AT238" i="16"/>
  <c r="AT239" i="16"/>
  <c r="AT240" i="16"/>
  <c r="AT241" i="16"/>
  <c r="AT242" i="16"/>
  <c r="AT243" i="16"/>
  <c r="AT244" i="16"/>
  <c r="AT245" i="16"/>
  <c r="AT246" i="16"/>
  <c r="AT247" i="16"/>
  <c r="AT248" i="16"/>
  <c r="AT249" i="16"/>
  <c r="AT250" i="16"/>
  <c r="AT251" i="16"/>
  <c r="AT252" i="16"/>
  <c r="AT253" i="16"/>
  <c r="AT254" i="16"/>
  <c r="AT255" i="16"/>
  <c r="AT256" i="16"/>
  <c r="AT257" i="16"/>
  <c r="AT258" i="16"/>
  <c r="AT259" i="16"/>
  <c r="AT260" i="16"/>
  <c r="AT261" i="16"/>
  <c r="AT262" i="16"/>
  <c r="AT263" i="16"/>
  <c r="AT264" i="16"/>
  <c r="AT265" i="16"/>
  <c r="AT266" i="16"/>
  <c r="AT267" i="16"/>
  <c r="AT268" i="16"/>
  <c r="AT269" i="16"/>
  <c r="AT270" i="16"/>
  <c r="AT271" i="16"/>
  <c r="AT272" i="16"/>
  <c r="AT273" i="16"/>
  <c r="AT274" i="16"/>
  <c r="AT275" i="16"/>
  <c r="I3" i="1"/>
  <c r="J3" i="1"/>
  <c r="B4" i="1"/>
  <c r="B4" i="1" a="1"/>
  <c r="C4" i="1" s="1"/>
  <c r="F4" i="1"/>
  <c r="I5" i="1"/>
  <c r="J5" i="1"/>
  <c r="B6" i="1"/>
  <c r="C6" i="1" s="1"/>
  <c r="I7" i="1"/>
  <c r="J7" i="1"/>
  <c r="B7" i="1" s="1"/>
  <c r="I8" i="1"/>
  <c r="J8" i="1"/>
  <c r="D14" i="1"/>
  <c r="B16" i="1"/>
  <c r="F3" i="2"/>
  <c r="F4" i="2"/>
  <c r="H4" i="2" s="1"/>
  <c r="F5" i="2" a="1"/>
  <c r="F5" i="2" s="1"/>
  <c r="D6" i="2"/>
  <c r="D7" i="2"/>
  <c r="D8" i="2"/>
  <c r="F11" i="2"/>
  <c r="F12" i="2"/>
  <c r="F13" i="2"/>
  <c r="F15" i="2"/>
  <c r="C31" i="2"/>
  <c r="C32" i="2"/>
  <c r="H32" i="2"/>
  <c r="C33" i="2"/>
  <c r="C34" i="2"/>
  <c r="H34" i="2"/>
  <c r="D3" i="3"/>
  <c r="D5" i="3"/>
  <c r="D6" i="3"/>
  <c r="D3" i="5"/>
  <c r="E3" i="5"/>
  <c r="D4" i="5"/>
  <c r="E4" i="5"/>
  <c r="F4" i="5"/>
  <c r="G4" i="5"/>
  <c r="D5" i="5"/>
  <c r="E5" i="5"/>
  <c r="F5" i="5"/>
  <c r="G5" i="5"/>
  <c r="D6" i="5"/>
  <c r="E6" i="5"/>
  <c r="B2" i="4"/>
  <c r="H2" i="4"/>
  <c r="B3" i="4"/>
  <c r="H3" i="4"/>
  <c r="B4" i="4"/>
  <c r="H4" i="4"/>
  <c r="A8" i="4"/>
  <c r="B8" i="4"/>
  <c r="C8" i="4"/>
  <c r="A9" i="4"/>
  <c r="B9" i="4"/>
  <c r="C9" i="4"/>
  <c r="A10" i="4"/>
  <c r="B10" i="4"/>
  <c r="C10" i="4"/>
  <c r="A11" i="4"/>
  <c r="B11" i="4"/>
  <c r="C11" i="4"/>
  <c r="A12" i="4"/>
  <c r="B12" i="4"/>
  <c r="C12" i="4"/>
  <c r="A16" i="4"/>
  <c r="B16" i="4"/>
  <c r="D16" i="4"/>
  <c r="F16" i="4"/>
  <c r="G16" i="4"/>
  <c r="H16" i="4"/>
  <c r="A17" i="4"/>
  <c r="B17" i="4"/>
  <c r="D17" i="4"/>
  <c r="F17" i="4"/>
  <c r="G17" i="4"/>
  <c r="H17" i="4"/>
  <c r="A18" i="4"/>
  <c r="B18" i="4"/>
  <c r="D18" i="4"/>
  <c r="F18" i="4"/>
  <c r="G18" i="4"/>
  <c r="H18" i="4"/>
  <c r="A19" i="4"/>
  <c r="B19" i="4"/>
  <c r="D19" i="4"/>
  <c r="F19" i="4"/>
  <c r="G19" i="4"/>
  <c r="H19" i="4"/>
  <c r="A20" i="4"/>
  <c r="B20" i="4"/>
  <c r="D20" i="4"/>
  <c r="F20" i="4"/>
  <c r="G20" i="4"/>
  <c r="H20" i="4"/>
  <c r="A21" i="4"/>
  <c r="B21" i="4"/>
  <c r="D21" i="4"/>
  <c r="F21" i="4"/>
  <c r="G21" i="4"/>
  <c r="H21" i="4"/>
  <c r="A22" i="4"/>
  <c r="B22" i="4"/>
  <c r="D22" i="4"/>
  <c r="F22" i="4"/>
  <c r="G22" i="4"/>
  <c r="H22" i="4"/>
  <c r="A23" i="4"/>
  <c r="B23" i="4"/>
  <c r="D23" i="4"/>
  <c r="F23" i="4"/>
  <c r="G23" i="4"/>
  <c r="H23" i="4"/>
  <c r="A24" i="4"/>
  <c r="B24" i="4"/>
  <c r="D24" i="4"/>
  <c r="F24" i="4"/>
  <c r="G24" i="4"/>
  <c r="H24" i="4"/>
  <c r="A25" i="4"/>
  <c r="B25" i="4"/>
  <c r="D25" i="4"/>
  <c r="F25" i="4"/>
  <c r="G25" i="4"/>
  <c r="H25" i="4"/>
  <c r="A26" i="4"/>
  <c r="B26" i="4"/>
  <c r="D26" i="4"/>
  <c r="F26" i="4"/>
  <c r="G26" i="4"/>
  <c r="H26" i="4"/>
  <c r="A27" i="4"/>
  <c r="B27" i="4"/>
  <c r="D27" i="4"/>
  <c r="F27" i="4"/>
  <c r="G27" i="4"/>
  <c r="H27" i="4"/>
  <c r="A28" i="4"/>
  <c r="B28" i="4"/>
  <c r="D28" i="4"/>
  <c r="F28" i="4"/>
  <c r="G28" i="4"/>
  <c r="H28" i="4"/>
  <c r="A29" i="4"/>
  <c r="B29" i="4"/>
  <c r="D29" i="4"/>
  <c r="F29" i="4"/>
  <c r="G29" i="4"/>
  <c r="H29" i="4"/>
  <c r="A30" i="4"/>
  <c r="B30" i="4"/>
  <c r="D30" i="4"/>
  <c r="F30" i="4"/>
  <c r="G30" i="4"/>
  <c r="H30" i="4"/>
  <c r="I118" i="10" l="1"/>
  <c r="I120" i="10" s="1"/>
  <c r="E4" i="1"/>
  <c r="J134" i="10"/>
  <c r="J136" i="10" s="1"/>
  <c r="I123" i="10"/>
  <c r="I125" i="10" s="1"/>
  <c r="H118" i="10"/>
  <c r="H120" i="10" s="1"/>
  <c r="J5" i="10"/>
  <c r="I5" i="10" s="1"/>
  <c r="J2" i="10" s="1"/>
  <c r="D5" i="7" s="1"/>
  <c r="D4" i="1"/>
  <c r="I134" i="10"/>
  <c r="I136" i="10" s="1"/>
  <c r="G118" i="10"/>
  <c r="G120" i="10" s="1"/>
  <c r="G134" i="10"/>
  <c r="G136" i="10" s="1"/>
  <c r="F118" i="10"/>
  <c r="F120" i="10" s="1"/>
  <c r="F134" i="10"/>
  <c r="F136" i="10" s="1"/>
  <c r="E118" i="10"/>
  <c r="E134" i="10"/>
  <c r="E136" i="10" s="1"/>
  <c r="L118" i="10"/>
  <c r="L123" i="10" s="1"/>
  <c r="D118" i="10"/>
  <c r="D120" i="10" s="1"/>
  <c r="I4" i="1"/>
  <c r="C134" i="10"/>
  <c r="C136" i="10" s="1"/>
  <c r="K118" i="10"/>
  <c r="K123" i="10" s="1"/>
  <c r="K125" i="10" s="1"/>
  <c r="C118" i="10"/>
  <c r="C120" i="10" s="1"/>
  <c r="H4" i="1"/>
  <c r="B134" i="10"/>
  <c r="B136" i="10" s="1"/>
  <c r="J118" i="10"/>
  <c r="J120" i="10" s="1"/>
  <c r="D90" i="10"/>
  <c r="D93" i="10"/>
  <c r="D95" i="10" s="1"/>
  <c r="D136" i="10"/>
  <c r="D139" i="10"/>
  <c r="D141" i="10" s="1"/>
  <c r="C106" i="10"/>
  <c r="C108" i="10" s="1"/>
  <c r="C103" i="10"/>
  <c r="E139" i="10"/>
  <c r="E141" i="10" s="1"/>
  <c r="L134" i="10"/>
  <c r="L139" i="10" s="1"/>
  <c r="H134" i="10"/>
  <c r="B123" i="10"/>
  <c r="B125" i="10" s="1"/>
  <c r="M106" i="10"/>
  <c r="M108" i="10" s="1"/>
  <c r="I106" i="10"/>
  <c r="I108" i="10" s="1"/>
  <c r="E106" i="10"/>
  <c r="E108" i="10" s="1"/>
  <c r="N100" i="10"/>
  <c r="J100" i="10"/>
  <c r="F100" i="10"/>
  <c r="B100" i="10"/>
  <c r="K88" i="10"/>
  <c r="G88" i="10"/>
  <c r="C88" i="10"/>
  <c r="AQ16" i="16"/>
  <c r="AA4" i="16"/>
  <c r="AA5" i="16" s="1" a="1"/>
  <c r="AA5" i="16" s="1"/>
  <c r="K139" i="10"/>
  <c r="K141" i="10" s="1"/>
  <c r="G139" i="10"/>
  <c r="G141" i="10" s="1"/>
  <c r="C139" i="10"/>
  <c r="C141" i="10" s="1"/>
  <c r="L100" i="10"/>
  <c r="H100" i="10"/>
  <c r="D100" i="10"/>
  <c r="J93" i="10"/>
  <c r="J95" i="10" s="1"/>
  <c r="F93" i="10"/>
  <c r="F95" i="10" s="1"/>
  <c r="B93" i="10"/>
  <c r="B95" i="10" s="1"/>
  <c r="G4" i="1"/>
  <c r="J139" i="10"/>
  <c r="J141" i="10" s="1"/>
  <c r="F139" i="10"/>
  <c r="F141" i="10" s="1"/>
  <c r="B139" i="10"/>
  <c r="B141" i="10" s="1"/>
  <c r="G123" i="10"/>
  <c r="G125" i="10" s="1"/>
  <c r="O100" i="10"/>
  <c r="O106" i="10" s="1"/>
  <c r="K100" i="10"/>
  <c r="G100" i="10"/>
  <c r="I93" i="10"/>
  <c r="I95" i="10" s="1"/>
  <c r="E93" i="10"/>
  <c r="E95" i="10" s="1"/>
  <c r="L88" i="10"/>
  <c r="L93" i="10" s="1"/>
  <c r="H88" i="10"/>
  <c r="H123" i="10" l="1"/>
  <c r="H125" i="10" s="1"/>
  <c r="F123" i="10"/>
  <c r="F125" i="10" s="1"/>
  <c r="I139" i="10"/>
  <c r="I141" i="10" s="1"/>
  <c r="E120" i="10"/>
  <c r="B121" i="10" s="1"/>
  <c r="D121" i="10" s="1"/>
  <c r="F121" i="10" s="1"/>
  <c r="E123" i="10"/>
  <c r="E125" i="10" s="1"/>
  <c r="D123" i="10"/>
  <c r="D125" i="10" s="1"/>
  <c r="J123" i="10"/>
  <c r="J125" i="10" s="1"/>
  <c r="C123" i="10"/>
  <c r="C125" i="10" s="1"/>
  <c r="H90" i="10"/>
  <c r="H93" i="10"/>
  <c r="H95" i="10" s="1"/>
  <c r="D106" i="10"/>
  <c r="D108" i="10" s="1"/>
  <c r="D103" i="10"/>
  <c r="K93" i="10"/>
  <c r="K95" i="10" s="1"/>
  <c r="N106" i="10"/>
  <c r="N108" i="10" s="1"/>
  <c r="B126" i="10"/>
  <c r="D126" i="10" s="1"/>
  <c r="F126" i="10" s="1"/>
  <c r="B127" i="10" s="1"/>
  <c r="H136" i="10"/>
  <c r="B137" i="10" s="1"/>
  <c r="D137" i="10" s="1"/>
  <c r="F137" i="10" s="1"/>
  <c r="H139" i="10"/>
  <c r="H141" i="10" s="1"/>
  <c r="B142" i="10" s="1"/>
  <c r="D142" i="10" s="1"/>
  <c r="F142" i="10" s="1"/>
  <c r="G90" i="10"/>
  <c r="G93" i="10"/>
  <c r="G95" i="10" s="1"/>
  <c r="H106" i="10"/>
  <c r="H108" i="10" s="1"/>
  <c r="H103" i="10"/>
  <c r="B106" i="10"/>
  <c r="B108" i="10" s="1"/>
  <c r="B103" i="10"/>
  <c r="J106" i="10"/>
  <c r="J108" i="10" s="1"/>
  <c r="J103" i="10"/>
  <c r="G106" i="10"/>
  <c r="G108" i="10" s="1"/>
  <c r="G103" i="10"/>
  <c r="K106" i="10"/>
  <c r="K108" i="10" s="1"/>
  <c r="K103" i="10"/>
  <c r="D167" i="7"/>
  <c r="AQ20" i="16"/>
  <c r="L106" i="10"/>
  <c r="L108" i="10" s="1"/>
  <c r="L103" i="10"/>
  <c r="C90" i="10"/>
  <c r="B91" i="10" s="1"/>
  <c r="D91" i="10" s="1"/>
  <c r="F91" i="10" s="1"/>
  <c r="C93" i="10"/>
  <c r="C95" i="10" s="1"/>
  <c r="F106" i="10"/>
  <c r="F108" i="10" s="1"/>
  <c r="F103" i="10"/>
  <c r="B143" i="10" l="1"/>
  <c r="B104" i="10"/>
  <c r="D104" i="10" s="1"/>
  <c r="F104" i="10" s="1"/>
  <c r="B96" i="10"/>
  <c r="D96" i="10" s="1"/>
  <c r="F96" i="10" s="1"/>
  <c r="B97" i="10"/>
  <c r="B109" i="10"/>
  <c r="D109" i="10" s="1"/>
  <c r="F109" i="10" s="1"/>
  <c r="B110" i="10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Cosme Amorim</author>
    <author>c057204</author>
  </authors>
  <commentList>
    <comment ref="K43" authorId="0" shapeId="0" xr:uid="{00000000-0006-0000-0300-000001000000}">
      <text>
        <r>
          <rPr>
            <b/>
            <sz val="9"/>
            <color indexed="81"/>
            <rFont val="Segoe UI"/>
            <family val="2"/>
          </rPr>
          <t>Incluir descrição completa da obra, citando tipo de obra (extensão, modificação, etc.), transformadores (quantidade e potência), tipo de rede, quantidade de fases (Monofásico ou Trifásico) e demais informações pertinentes.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L152" authorId="1" shapeId="0" xr:uid="{00000000-0006-0000-0300-000002000000}">
      <text>
        <r>
          <rPr>
            <sz val="9"/>
            <color indexed="81"/>
            <rFont val="Tahoma"/>
            <family val="2"/>
          </rPr>
          <t xml:space="preserve">Total de postes da </t>
        </r>
        <r>
          <rPr>
            <b/>
            <sz val="9"/>
            <color indexed="81"/>
            <rFont val="Tahoma"/>
            <family val="2"/>
          </rPr>
          <t>EXTENSÃO DE REDE.</t>
        </r>
      </text>
    </comment>
    <comment ref="AI152" authorId="1" shapeId="0" xr:uid="{00000000-0006-0000-0300-000003000000}">
      <text>
        <r>
          <rPr>
            <sz val="9"/>
            <color indexed="81"/>
            <rFont val="Tahoma"/>
            <family val="2"/>
          </rPr>
          <t xml:space="preserve">Total de Postes </t>
        </r>
        <r>
          <rPr>
            <b/>
            <sz val="9"/>
            <color indexed="81"/>
            <rFont val="Tahoma"/>
            <family val="2"/>
          </rPr>
          <t>RETIRADOS.</t>
        </r>
      </text>
    </comment>
    <comment ref="L154" authorId="1" shapeId="0" xr:uid="{00000000-0006-0000-0300-000004000000}">
      <text>
        <r>
          <rPr>
            <sz val="9"/>
            <color indexed="81"/>
            <rFont val="Tahoma"/>
            <family val="2"/>
          </rPr>
          <t xml:space="preserve">Extensão total de Rede </t>
        </r>
        <r>
          <rPr>
            <b/>
            <sz val="9"/>
            <color indexed="81"/>
            <rFont val="Tahoma"/>
            <family val="2"/>
          </rPr>
          <t>(Somente RURAL)</t>
        </r>
      </text>
    </comment>
    <comment ref="AI154" authorId="1" shapeId="0" xr:uid="{00000000-0006-0000-0300-000005000000}">
      <text>
        <r>
          <rPr>
            <sz val="9"/>
            <color indexed="81"/>
            <rFont val="Tahoma"/>
            <family val="2"/>
          </rPr>
          <t xml:space="preserve">Total de Postes </t>
        </r>
        <r>
          <rPr>
            <b/>
            <sz val="9"/>
            <color indexed="81"/>
            <rFont val="Tahoma"/>
            <family val="2"/>
          </rPr>
          <t>EXISTENTES TRABALHADOS.</t>
        </r>
      </text>
    </comment>
    <comment ref="L156" authorId="1" shapeId="0" xr:uid="{00000000-0006-0000-0300-000006000000}">
      <text>
        <r>
          <rPr>
            <sz val="9"/>
            <color indexed="81"/>
            <rFont val="Tahoma"/>
            <family val="2"/>
          </rPr>
          <t xml:space="preserve">Total de postes </t>
        </r>
        <r>
          <rPr>
            <b/>
            <sz val="9"/>
            <color indexed="81"/>
            <rFont val="Tahoma"/>
            <family val="2"/>
          </rPr>
          <t>INSTALADOS.</t>
        </r>
      </text>
    </comment>
    <comment ref="AI156" authorId="1" shapeId="0" xr:uid="{00000000-0006-0000-0300-000007000000}">
      <text>
        <r>
          <rPr>
            <b/>
            <sz val="9"/>
            <color indexed="81"/>
            <rFont val="Tahoma"/>
            <family val="2"/>
          </rPr>
          <t>(EXTENSÃO TOTAL DA REDE) - (REDE DESATIVADA)</t>
        </r>
      </text>
    </comment>
    <comment ref="D158" authorId="1" shapeId="0" xr:uid="{00000000-0006-0000-0300-000008000000}">
      <text>
        <r>
          <rPr>
            <sz val="9"/>
            <color indexed="81"/>
            <rFont val="Segoe UI"/>
            <family val="2"/>
          </rPr>
          <t>Utilize este campo caso exista alguma NS relacionada com esta obra.</t>
        </r>
      </text>
    </comment>
    <comment ref="D166" authorId="1" shapeId="0" xr:uid="{00000000-0006-0000-0300-000009000000}">
      <text>
        <r>
          <rPr>
            <sz val="9"/>
            <color indexed="81"/>
            <rFont val="Tahoma"/>
            <family val="2"/>
          </rPr>
          <t xml:space="preserve">Citar todos os cabos instalados ou retirados do projeto. Utilize a lista suspensa para selecionar.
</t>
        </r>
        <r>
          <rPr>
            <i/>
            <sz val="9"/>
            <color indexed="81"/>
            <rFont val="Tahoma"/>
            <family val="2"/>
          </rPr>
          <t>Indicar o neutro em linha separada.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c057204</author>
  </authors>
  <commentList>
    <comment ref="D6" authorId="0" shapeId="0" xr:uid="{00000000-0006-0000-0700-000001000000}">
      <text>
        <r>
          <rPr>
            <sz val="9"/>
            <color indexed="81"/>
            <rFont val="Tahoma"/>
            <family val="2"/>
          </rPr>
          <t>Indicar seção do cabo fase da MT utilizado no projeto. Exemplo:
CA 4 AWG</t>
        </r>
      </text>
    </comment>
    <comment ref="D7" authorId="0" shapeId="0" xr:uid="{00000000-0006-0000-0700-000002000000}">
      <text>
        <r>
          <rPr>
            <sz val="9"/>
            <color indexed="81"/>
            <rFont val="Tahoma"/>
            <family val="2"/>
          </rPr>
          <t>Indicar seção do cabo fase da MT utilizado no projeto. Exemplo:
CA 4 AWG</t>
        </r>
      </text>
    </comment>
    <comment ref="D8" authorId="0" shapeId="0" xr:uid="{00000000-0006-0000-0700-000003000000}">
      <text>
        <r>
          <rPr>
            <sz val="9"/>
            <color indexed="81"/>
            <rFont val="Tahoma"/>
            <family val="2"/>
          </rPr>
          <t>Indicar todos os Trafos do projeto.
Quantidade/Númeo de Fases/Potência
Exemplo:   1/3/45kVA
               2/1/15kVA</t>
        </r>
      </text>
    </comment>
    <comment ref="F11" authorId="0" shapeId="0" xr:uid="{00000000-0006-0000-0700-000004000000}">
      <text>
        <r>
          <rPr>
            <sz val="9"/>
            <color indexed="81"/>
            <rFont val="Tahoma"/>
            <family val="2"/>
          </rPr>
          <t>Valor total dos materiais indicados na Solicitação de Obra PART.</t>
        </r>
      </text>
    </comment>
    <comment ref="F12" authorId="0" shapeId="0" xr:uid="{00000000-0006-0000-0700-000005000000}">
      <text>
        <r>
          <rPr>
            <sz val="9"/>
            <color indexed="81"/>
            <rFont val="Tahoma"/>
            <family val="2"/>
          </rPr>
          <t>Valor total de mão de obra indicado na Solicitação de Obra PART.</t>
        </r>
      </text>
    </comment>
    <comment ref="F13" authorId="0" shapeId="0" xr:uid="{00000000-0006-0000-0700-000006000000}">
      <text>
        <r>
          <rPr>
            <sz val="9"/>
            <color indexed="81"/>
            <rFont val="Tahoma"/>
            <family val="2"/>
          </rPr>
          <t>Data de referência indicada na Solicitação de Obra PART.</t>
        </r>
      </text>
    </comment>
    <comment ref="A18" authorId="0" shapeId="0" xr:uid="{00000000-0006-0000-0700-000007000000}">
      <text>
        <r>
          <rPr>
            <sz val="9"/>
            <color indexed="81"/>
            <rFont val="Tahoma"/>
            <family val="2"/>
          </rPr>
          <t>Marque os documentos encaminhados junto ao dossiê</t>
        </r>
      </text>
    </comment>
    <comment ref="C31" authorId="0" shapeId="0" xr:uid="{00000000-0006-0000-0700-000008000000}">
      <text>
        <r>
          <rPr>
            <sz val="9"/>
            <color indexed="81"/>
            <rFont val="Tahoma"/>
            <family val="2"/>
          </rPr>
          <t>Testemunha indicada na Solicitação de Obra PART.</t>
        </r>
      </text>
    </comment>
    <comment ref="C32" authorId="0" shapeId="0" xr:uid="{00000000-0006-0000-0700-000009000000}">
      <text>
        <r>
          <rPr>
            <sz val="9"/>
            <color indexed="81"/>
            <rFont val="Tahoma"/>
            <family val="2"/>
          </rPr>
          <t xml:space="preserve">Documento oficial de identificação. </t>
        </r>
        <r>
          <rPr>
            <b/>
            <sz val="9"/>
            <color indexed="81"/>
            <rFont val="Tahoma"/>
            <family val="2"/>
          </rPr>
          <t>Não utilizar CPF.</t>
        </r>
      </text>
    </comment>
    <comment ref="C33" authorId="0" shapeId="0" xr:uid="{00000000-0006-0000-0700-00000A000000}">
      <text>
        <r>
          <rPr>
            <sz val="9"/>
            <color indexed="81"/>
            <rFont val="Tahoma"/>
            <family val="2"/>
          </rPr>
          <t>Testemunha indicada na Solicitação de Obra PART.</t>
        </r>
      </text>
    </comment>
    <comment ref="C34" authorId="0" shapeId="0" xr:uid="{00000000-0006-0000-0700-00000B000000}">
      <text>
        <r>
          <rPr>
            <sz val="9"/>
            <color indexed="81"/>
            <rFont val="Tahoma"/>
            <family val="2"/>
          </rPr>
          <t xml:space="preserve">Documento oficial de identificação. </t>
        </r>
        <r>
          <rPr>
            <b/>
            <sz val="9"/>
            <color indexed="81"/>
            <rFont val="Tahoma"/>
            <family val="2"/>
          </rPr>
          <t>Não utilizar CPF.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c057204</author>
  </authors>
  <commentList>
    <comment ref="D3" authorId="0" shapeId="0" xr:uid="{00000000-0006-0000-0800-000001000000}">
      <text>
        <r>
          <rPr>
            <sz val="9"/>
            <color indexed="81"/>
            <rFont val="Segoe UI"/>
            <family val="2"/>
          </rPr>
          <t>Cônjuge do solicitante, caso haja</t>
        </r>
      </text>
    </comment>
    <comment ref="D5" authorId="0" shapeId="0" xr:uid="{00000000-0006-0000-0800-000002000000}">
      <text>
        <r>
          <rPr>
            <sz val="9"/>
            <color indexed="81"/>
            <rFont val="Tahoma"/>
            <family val="2"/>
          </rPr>
          <t>Nome do Cliente ou Razão Social.</t>
        </r>
      </text>
    </comment>
    <comment ref="D6" authorId="0" shapeId="0" xr:uid="{00000000-0006-0000-0800-000003000000}">
      <text>
        <r>
          <rPr>
            <sz val="9"/>
            <color indexed="81"/>
            <rFont val="Segoe UI"/>
            <family val="2"/>
          </rPr>
          <t>Responsável da empreiteira cadastrado em informado na Solicitação de Obra PART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c057204</author>
  </authors>
  <commentList>
    <comment ref="D3" authorId="0" shapeId="0" xr:uid="{00000000-0006-0000-0900-000001000000}">
      <text>
        <r>
          <rPr>
            <sz val="9"/>
            <color indexed="81"/>
            <rFont val="Tahoma"/>
            <family val="2"/>
          </rPr>
          <t xml:space="preserve">Informar quantidade de US de </t>
        </r>
        <r>
          <rPr>
            <b/>
            <sz val="9"/>
            <color indexed="81"/>
            <rFont val="Tahoma"/>
            <family val="2"/>
          </rPr>
          <t>TOPOGRAFIA</t>
        </r>
        <r>
          <rPr>
            <sz val="9"/>
            <color indexed="81"/>
            <rFont val="Tahoma"/>
            <family val="2"/>
          </rPr>
          <t xml:space="preserve">.
</t>
        </r>
        <r>
          <rPr>
            <i/>
            <sz val="9"/>
            <color indexed="81"/>
            <rFont val="Tahoma"/>
            <family val="2"/>
          </rPr>
          <t>Na lista PROORC a mão de obra ainda deverá ser estratificada.</t>
        </r>
      </text>
    </comment>
    <comment ref="D4" authorId="0" shapeId="0" xr:uid="{00000000-0006-0000-0900-000002000000}">
      <text>
        <r>
          <rPr>
            <sz val="9"/>
            <color indexed="81"/>
            <rFont val="Tahoma"/>
            <family val="2"/>
          </rPr>
          <t xml:space="preserve">Informar quantidade de US de </t>
        </r>
        <r>
          <rPr>
            <b/>
            <sz val="9"/>
            <color indexed="81"/>
            <rFont val="Tahoma"/>
            <family val="2"/>
          </rPr>
          <t>PROJETO</t>
        </r>
        <r>
          <rPr>
            <sz val="9"/>
            <color indexed="81"/>
            <rFont val="Tahoma"/>
            <family val="2"/>
          </rPr>
          <t xml:space="preserve">.
</t>
        </r>
        <r>
          <rPr>
            <i/>
            <sz val="9"/>
            <color indexed="81"/>
            <rFont val="Tahoma"/>
            <family val="2"/>
          </rPr>
          <t>Na lista PROORC a mão de obra ainda deverá ser estratificada.</t>
        </r>
      </text>
    </comment>
    <comment ref="D5" authorId="0" shapeId="0" xr:uid="{00000000-0006-0000-0900-000003000000}">
      <text>
        <r>
          <rPr>
            <sz val="9"/>
            <color indexed="81"/>
            <rFont val="Tahoma"/>
            <family val="2"/>
          </rPr>
          <t xml:space="preserve">Informar quantidade de US de </t>
        </r>
        <r>
          <rPr>
            <b/>
            <sz val="9"/>
            <color indexed="81"/>
            <rFont val="Tahoma"/>
            <family val="2"/>
          </rPr>
          <t>CONSTRUÇÃO</t>
        </r>
        <r>
          <rPr>
            <sz val="9"/>
            <color indexed="81"/>
            <rFont val="Tahoma"/>
            <family val="2"/>
          </rPr>
          <t xml:space="preserve">.
</t>
        </r>
        <r>
          <rPr>
            <i/>
            <sz val="9"/>
            <color indexed="81"/>
            <rFont val="Tahoma"/>
            <family val="2"/>
          </rPr>
          <t>Na lista PROORC a mão de obra ainda deverá ser estratificada.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c057204</author>
  </authors>
  <commentList>
    <comment ref="B2" authorId="0" shapeId="0" xr:uid="{00000000-0006-0000-0A00-000001000000}">
      <text>
        <r>
          <rPr>
            <sz val="9"/>
            <color indexed="81"/>
            <rFont val="Tahoma"/>
            <family val="2"/>
          </rPr>
          <t xml:space="preserve">Total de postes da </t>
        </r>
        <r>
          <rPr>
            <b/>
            <sz val="9"/>
            <color indexed="81"/>
            <rFont val="Tahoma"/>
            <family val="2"/>
          </rPr>
          <t>EXTENSÃO DE REDE.</t>
        </r>
      </text>
    </comment>
    <comment ref="H2" authorId="0" shapeId="0" xr:uid="{00000000-0006-0000-0A00-000002000000}">
      <text>
        <r>
          <rPr>
            <sz val="9"/>
            <color indexed="81"/>
            <rFont val="Tahoma"/>
            <family val="2"/>
          </rPr>
          <t xml:space="preserve">Total de Postes </t>
        </r>
        <r>
          <rPr>
            <b/>
            <sz val="9"/>
            <color indexed="81"/>
            <rFont val="Tahoma"/>
            <family val="2"/>
          </rPr>
          <t>RETIRADOS.</t>
        </r>
      </text>
    </comment>
    <comment ref="B3" authorId="0" shapeId="0" xr:uid="{00000000-0006-0000-0A00-000003000000}">
      <text>
        <r>
          <rPr>
            <sz val="9"/>
            <color indexed="81"/>
            <rFont val="Tahoma"/>
            <family val="2"/>
          </rPr>
          <t xml:space="preserve">Extensão total de Rede </t>
        </r>
        <r>
          <rPr>
            <b/>
            <sz val="9"/>
            <color indexed="81"/>
            <rFont val="Tahoma"/>
            <family val="2"/>
          </rPr>
          <t>(Somente RURAL)</t>
        </r>
      </text>
    </comment>
    <comment ref="H3" authorId="0" shapeId="0" xr:uid="{00000000-0006-0000-0A00-000004000000}">
      <text>
        <r>
          <rPr>
            <sz val="9"/>
            <color indexed="81"/>
            <rFont val="Tahoma"/>
            <family val="2"/>
          </rPr>
          <t xml:space="preserve">Total de Postes </t>
        </r>
        <r>
          <rPr>
            <b/>
            <sz val="9"/>
            <color indexed="81"/>
            <rFont val="Tahoma"/>
            <family val="2"/>
          </rPr>
          <t>EXISTENTES TRABALHADOS.</t>
        </r>
      </text>
    </comment>
    <comment ref="B4" authorId="0" shapeId="0" xr:uid="{00000000-0006-0000-0A00-000005000000}">
      <text>
        <r>
          <rPr>
            <sz val="9"/>
            <color indexed="81"/>
            <rFont val="Tahoma"/>
            <family val="2"/>
          </rPr>
          <t xml:space="preserve">Total de postes </t>
        </r>
        <r>
          <rPr>
            <b/>
            <sz val="9"/>
            <color indexed="81"/>
            <rFont val="Tahoma"/>
            <family val="2"/>
          </rPr>
          <t>INSTALADOS.</t>
        </r>
      </text>
    </comment>
    <comment ref="H4" authorId="0" shapeId="0" xr:uid="{00000000-0006-0000-0A00-000006000000}">
      <text>
        <r>
          <rPr>
            <b/>
            <sz val="9"/>
            <color indexed="81"/>
            <rFont val="Tahoma"/>
            <family val="2"/>
          </rPr>
          <t>(EXTENSÃO TOTAL DA REDE) - (REDE DESATIVADA)</t>
        </r>
      </text>
    </comment>
    <comment ref="A6" authorId="0" shapeId="0" xr:uid="{00000000-0006-0000-0A00-000007000000}">
      <text>
        <r>
          <rPr>
            <sz val="9"/>
            <color indexed="81"/>
            <rFont val="Segoe UI"/>
            <family val="2"/>
          </rPr>
          <t>Utilize este campo caso exista alguma NS relacionada com esta obra.</t>
        </r>
      </text>
    </comment>
    <comment ref="A14" authorId="0" shapeId="0" xr:uid="{00000000-0006-0000-0A00-000008000000}">
      <text>
        <r>
          <rPr>
            <sz val="9"/>
            <color indexed="81"/>
            <rFont val="Tahoma"/>
            <family val="2"/>
          </rPr>
          <t xml:space="preserve">Citar todos os cabos instalados ou retirados do projeto. Utilize a lista suspensa para selecionar.
</t>
        </r>
        <r>
          <rPr>
            <i/>
            <sz val="9"/>
            <color indexed="81"/>
            <rFont val="Tahoma"/>
            <family val="2"/>
          </rPr>
          <t>Indicar o neutro em linha separada.</t>
        </r>
      </text>
    </comment>
  </commentList>
</comments>
</file>

<file path=xl/sharedStrings.xml><?xml version="1.0" encoding="utf-8"?>
<sst xmlns="http://schemas.openxmlformats.org/spreadsheetml/2006/main" count="10763" uniqueCount="7358">
  <si>
    <t>Dados Básicos da Solicitação</t>
  </si>
  <si>
    <t>Modalidade</t>
  </si>
  <si>
    <t>PART</t>
  </si>
  <si>
    <t>Universalização</t>
  </si>
  <si>
    <t>Mercado</t>
  </si>
  <si>
    <t>Programa</t>
  </si>
  <si>
    <t>Tensão objetivo</t>
  </si>
  <si>
    <t>Micro objetivo</t>
  </si>
  <si>
    <t>Objetivo</t>
  </si>
  <si>
    <t>Tranche</t>
  </si>
  <si>
    <t>Núcleo CEMIG resp</t>
  </si>
  <si>
    <t>Dados Complementares da Solicitação</t>
  </si>
  <si>
    <t>Condição Insegura - Risco Iminente</t>
  </si>
  <si>
    <t>Data de referência do preço</t>
  </si>
  <si>
    <t>Prazo de execução</t>
  </si>
  <si>
    <t>Descrição da obra</t>
  </si>
  <si>
    <t>Dados do Acerto Financeiro</t>
  </si>
  <si>
    <t>Resposta ao pedido de análise</t>
  </si>
  <si>
    <t>Data limite para entrega do dossiê</t>
  </si>
  <si>
    <t>Empreiteira</t>
  </si>
  <si>
    <t>Sistema</t>
  </si>
  <si>
    <t>Condutor fase</t>
  </si>
  <si>
    <t>Condutor neutro</t>
  </si>
  <si>
    <t>Transformadores</t>
  </si>
  <si>
    <t>Quant./Fase/Potência</t>
  </si>
  <si>
    <t>Valor do material da empreiteira</t>
  </si>
  <si>
    <t>Valor da mão de obra da empreit.</t>
  </si>
  <si>
    <t>Data Ref. Preço da empreiteira</t>
  </si>
  <si>
    <t>Resp. Elaboração Acerto</t>
  </si>
  <si>
    <t>Município</t>
  </si>
  <si>
    <t>Data Elaboração do Acerto</t>
  </si>
  <si>
    <t>Anexos</t>
  </si>
  <si>
    <t>Relação de bens (materiais e equipamentos) fornecidos</t>
  </si>
  <si>
    <t>Relação de bens (materiais e equipamentos) salvados</t>
  </si>
  <si>
    <t>Relação de bens (materiais e equipamentos) estratégicos</t>
  </si>
  <si>
    <t>Termo de acordo</t>
  </si>
  <si>
    <t>Instrumento particular de constituição de servidão</t>
  </si>
  <si>
    <t>Registro do contrato do CREA/MG - ART</t>
  </si>
  <si>
    <t>Acerto financeiro/contábil - memória de cálculo</t>
  </si>
  <si>
    <t>Autorização para Débito em Conta de energia Elétrica</t>
  </si>
  <si>
    <t>Instrumento Particular de Procuração</t>
  </si>
  <si>
    <t>Autorização para Recebimento de Crédito em Conta Corrente</t>
  </si>
  <si>
    <t>Dados Testemunhas</t>
  </si>
  <si>
    <t>Testemunha</t>
  </si>
  <si>
    <t>RG</t>
  </si>
  <si>
    <t>Órgão Expedidor</t>
  </si>
  <si>
    <t>Dados Complementares</t>
  </si>
  <si>
    <t>Sigla do Órgão</t>
  </si>
  <si>
    <t>Cônjuge</t>
  </si>
  <si>
    <t>Profissão Cliente</t>
  </si>
  <si>
    <t>Representante Cliente</t>
  </si>
  <si>
    <t>Responsável Empreiteira</t>
  </si>
  <si>
    <t>Obs. Acerto Financeiro</t>
  </si>
  <si>
    <t>Dados técnicos</t>
  </si>
  <si>
    <t>Postes extensão RDU</t>
  </si>
  <si>
    <t>Postes Retirados</t>
  </si>
  <si>
    <t>km extensão RDR</t>
  </si>
  <si>
    <t>Postes Trabalhados</t>
  </si>
  <si>
    <t>Postes Instalados</t>
  </si>
  <si>
    <t>Projeção de Rede (km)</t>
  </si>
  <si>
    <t>Projetos relacionados</t>
  </si>
  <si>
    <t>Tipo de relação</t>
  </si>
  <si>
    <t>Número NS</t>
  </si>
  <si>
    <t>Observação</t>
  </si>
  <si>
    <t>Tipo de rede</t>
  </si>
  <si>
    <t>Condutor</t>
  </si>
  <si>
    <t>km instalada</t>
  </si>
  <si>
    <t>km retirada</t>
  </si>
  <si>
    <t>Estratificação/Totais</t>
  </si>
  <si>
    <t>RDA</t>
  </si>
  <si>
    <t>RDS</t>
  </si>
  <si>
    <t xml:space="preserve">CIVIL </t>
  </si>
  <si>
    <t>ELÉTRICO</t>
  </si>
  <si>
    <t>US de Topografia</t>
  </si>
  <si>
    <t>US de Projeto</t>
  </si>
  <si>
    <t>US de Construção</t>
  </si>
  <si>
    <t>US MapCad</t>
  </si>
  <si>
    <t>CB CAA 33,6 MM2 (2 AWG)</t>
  </si>
  <si>
    <t>CB CAA 21 MM2 (4 AWG)</t>
  </si>
  <si>
    <t>CB CAA 13,30 MM2 (6 AWG)</t>
  </si>
  <si>
    <t>CB CA 13,30 MM2 (6 AWG)</t>
  </si>
  <si>
    <t>CB CA 170,5 MM2 (336,4 MCM)</t>
  </si>
  <si>
    <t>CB CA 21 MM2 (4 AWG)</t>
  </si>
  <si>
    <t>CB CA 33,6 MM2 (2 AWG)</t>
  </si>
  <si>
    <t>CB CA 53,5 MM2 (1/0 AWG)</t>
  </si>
  <si>
    <t>CB CA 85,03 MM2 (3/0 AWG)</t>
  </si>
  <si>
    <t>CB CAA 107,2 MM2 (ACSR 4/0 AWG)</t>
  </si>
  <si>
    <t>CB CAA 135,2 MM2 (ACSR 266,8 MCM)</t>
  </si>
  <si>
    <t xml:space="preserve">CB CAA 170,5 MM2 (ACSR 336,4 MCM) </t>
  </si>
  <si>
    <t xml:space="preserve">CB CAA 21 MM2 (ACSR 4 AWG) </t>
  </si>
  <si>
    <t xml:space="preserve">CB CAA 241,7 MM2 </t>
  </si>
  <si>
    <t xml:space="preserve">CB CAA 322,2 MM2 (ACSR 636 MCM) </t>
  </si>
  <si>
    <t>CB CAA 33,6 MM2 (ACSR 2 AWG)</t>
  </si>
  <si>
    <t>CB CAA 53,5 MM2 (ACSR 1/0 AWG)</t>
  </si>
  <si>
    <t>CB CAA 67,4 MM2 (ACSR 2/0 AWG)</t>
  </si>
  <si>
    <t>CB CAA 85,03 MM2 (ACSR 3/0 AWG)</t>
  </si>
  <si>
    <t>CB CU 107,00 MM2 (4/0 AWG)</t>
  </si>
  <si>
    <t>CB CU 13,30 MM2 (6 AWG)</t>
  </si>
  <si>
    <t>CB CU 21,15 MM2 (4 AWG)</t>
  </si>
  <si>
    <t>CB CU 33,63 MM2 (2 AWG)</t>
  </si>
  <si>
    <t>CB CU 53,48 MM2 (1/0 AWG)</t>
  </si>
  <si>
    <t>CB CU 67,42 MM2 (2/0 AWG)</t>
  </si>
  <si>
    <t>CB CU 8,37 MM2 (8 AWG)</t>
  </si>
  <si>
    <t>CONVENCIONAL</t>
  </si>
  <si>
    <t>CB ACO 6,4MM 2</t>
  </si>
  <si>
    <t>CABO ACO 3N5 (9,93MM) ALUMINIZADO 1</t>
  </si>
  <si>
    <t>CB CA 336,4 MCM</t>
  </si>
  <si>
    <t>CB CA 107,2 MM2 (4/0 AWG)</t>
  </si>
  <si>
    <t>FIO ACO 1N2 (6,54MM) ALUMINIZADO</t>
  </si>
  <si>
    <t>FIO AÇO 1N5 (4,62MM) ALUMINIZADO</t>
  </si>
  <si>
    <t>FIO AÇO 1N5 (4,62MM) ALUMINIZADO COBERTO</t>
  </si>
  <si>
    <t>ISOLADA</t>
  </si>
  <si>
    <t>CB AL 1 X 120 MM2 15 KV</t>
  </si>
  <si>
    <t xml:space="preserve">CB AL 1 X 120 MM2 1 KV </t>
  </si>
  <si>
    <t>CB AL 1 X 16 MM2 1 KV</t>
  </si>
  <si>
    <t>CB AL 1 X 185 MM2 25 KV</t>
  </si>
  <si>
    <t>CB AL 1 X 240 MM2 1 KV</t>
  </si>
  <si>
    <t>CB AL 1 X 25 MM2 1 KV</t>
  </si>
  <si>
    <t>CB AL 1 X 400 MM2 15 KV</t>
  </si>
  <si>
    <t>CB AL 1 X 50 + 3/8P 15KV</t>
  </si>
  <si>
    <t>CB AL 1 X 50 MM2 1 KV</t>
  </si>
  <si>
    <t>CB AL 1 X 50 MM2 15 KV</t>
  </si>
  <si>
    <t>CB AL 1 X 50 MM2 25 KV</t>
  </si>
  <si>
    <t>CB AL 1 X 70 MM2 1 KV</t>
  </si>
  <si>
    <t>CB CA 2X1X35+70 1KV</t>
  </si>
  <si>
    <t xml:space="preserve">CB CA 3 X 120 + 3 / 8P 15 KV </t>
  </si>
  <si>
    <t>CB CA 3 X 120 + 3 / 8P 15 KV</t>
  </si>
  <si>
    <t>CB CA 3 X 120 + 3 / 8P 25 KV</t>
  </si>
  <si>
    <t>CB CA 3 X 185 + 3 / 8P 15 KV</t>
  </si>
  <si>
    <t>CB CA 3 X 185 + 3 / 8P 25 KV</t>
  </si>
  <si>
    <t>CB CA 3 X 50 + 1 / 4P 15 KV</t>
  </si>
  <si>
    <t>CB CA 3 X 50 + 1 / 4P 25 KV</t>
  </si>
  <si>
    <t>CB CA 3 X 50 + 3 / 8P 15 KV</t>
  </si>
  <si>
    <t>CB CA 3 X 50 + 3 / 8P 25 KV</t>
  </si>
  <si>
    <t>CB CA 3X1X35+70 1KV</t>
  </si>
  <si>
    <t>CB CU 13,00 MM2 (6 AWG)</t>
  </si>
  <si>
    <t>CB DUP CA 1 X 1 X 10 + 10 1 KV</t>
  </si>
  <si>
    <t>CB DUP CA 1 X 1 X 16 + 16 1 KV</t>
  </si>
  <si>
    <t>CB DUP CA 1 X 1 X 25 + 25 1 KV</t>
  </si>
  <si>
    <t>CB QUAD CA 3 X 1 X 120 + 70 1 KV</t>
  </si>
  <si>
    <t>CB QUAD CA 3 X 1 X 16 + 16 1 KV</t>
  </si>
  <si>
    <t>CB QUAD CA 3 X 1 X 35 + 35 1 KV</t>
  </si>
  <si>
    <t>CB QUAD CA 3 X 1 X 70 + 70 1 KV</t>
  </si>
  <si>
    <t>CB TRIP CA 2 X 1 X 10 + 10 1 KV</t>
  </si>
  <si>
    <t>CB TRIP CA 2 X 1 X 16 + 16 1 KV</t>
  </si>
  <si>
    <t>CB TRIP CA 2 X 1 X 35 + 35 1 KV</t>
  </si>
  <si>
    <t>CB TRIP CA 2 X 1 X 70 + 70 1 KV</t>
  </si>
  <si>
    <t>FIO AL 10MM2 1KV XLPE</t>
  </si>
  <si>
    <t>PROTEGIDA</t>
  </si>
  <si>
    <t>CB AL 1 X  70  MM2</t>
  </si>
  <si>
    <t>CB AL 1 X 150 MM2</t>
  </si>
  <si>
    <t>CB AL 1 X 150 MM2 15 KV PROT</t>
  </si>
  <si>
    <t>CB AL 1 X 150 MM2 25 KV PROT</t>
  </si>
  <si>
    <t>CB AL 1 X 50 MM2 15 KV PROT</t>
  </si>
  <si>
    <t>CB AL 1 X 50 MM2 25 KV PROT</t>
  </si>
  <si>
    <t>CB AL 1 X 95 MM2 15 KV PROT</t>
  </si>
  <si>
    <t>SUBTERRÂNEA - RDS</t>
  </si>
  <si>
    <t>Extensão e Modificação de Rede</t>
  </si>
  <si>
    <t>Controle de Revisões</t>
  </si>
  <si>
    <t>Emissão Inicial</t>
  </si>
  <si>
    <t>Correção lista de cabos em Dados Téc.</t>
  </si>
  <si>
    <t>Atualização de campos editáveis, Gerência e Níveis de Tensão</t>
  </si>
  <si>
    <t>T01</t>
  </si>
  <si>
    <t>EXT/MOD BT COM INST/SUBST TR</t>
  </si>
  <si>
    <t>A EXECUTAR ATRAVÉS DA NS</t>
  </si>
  <si>
    <t>T02</t>
  </si>
  <si>
    <t>MOD BT COM OU SEM INST/SUBS TR</t>
  </si>
  <si>
    <t>EXECUCAO ANTES DA</t>
  </si>
  <si>
    <t>T03</t>
  </si>
  <si>
    <t>EXT/MOD MT 7,97KV &lt;= 1KM</t>
  </si>
  <si>
    <t>EXECUCAO APOS O TERMINO</t>
  </si>
  <si>
    <t>T04</t>
  </si>
  <si>
    <t>EXT/MOD MT 13,8KV &lt;= 1KM</t>
  </si>
  <si>
    <t>EXECUCAO EM CONJUNTO</t>
  </si>
  <si>
    <t>T05</t>
  </si>
  <si>
    <t>EXT/MOD MT 23,1KV &lt;= 1KM</t>
  </si>
  <si>
    <t>EXECUCAO EM PARALELO</t>
  </si>
  <si>
    <t>T06</t>
  </si>
  <si>
    <t>EXT/MOD MT 34,5KV &lt;= 1KM</t>
  </si>
  <si>
    <t>EXECUTANDO SOLICITAÇÃO NS</t>
  </si>
  <si>
    <t>T07</t>
  </si>
  <si>
    <t>EXT/MOD MT 7,97KV &gt; 1KM</t>
  </si>
  <si>
    <t>T08</t>
  </si>
  <si>
    <t>EXT/MOD MT 13,8KV &gt; 1KM</t>
  </si>
  <si>
    <t>T09</t>
  </si>
  <si>
    <t>EXT/MOD MT 23,1KV &gt; 1KM</t>
  </si>
  <si>
    <t>T10</t>
  </si>
  <si>
    <t>EXT/MOD MT 34,5KV &gt; 1KM</t>
  </si>
  <si>
    <t>T11</t>
  </si>
  <si>
    <t>EXT/MOD/REF MT 7,97KV &lt;= 1KM</t>
  </si>
  <si>
    <t>T12</t>
  </si>
  <si>
    <t>EXT/MOD/REF MT 13,8KV &lt;= 1KM</t>
  </si>
  <si>
    <t>T13</t>
  </si>
  <si>
    <t>EXT/MOD/REF MT 23,1KV &lt;= 1KM</t>
  </si>
  <si>
    <t>T14</t>
  </si>
  <si>
    <t>EXT/MOD/REF MT 34,5KV &lt;= 1KM</t>
  </si>
  <si>
    <t>T15</t>
  </si>
  <si>
    <t>EXT/MOD/REF MT 7,97KV &gt; 1KM</t>
  </si>
  <si>
    <t>T16</t>
  </si>
  <si>
    <t>EXT/MOD/REF MT 13,8KV &gt; 1KM</t>
  </si>
  <si>
    <t>T17</t>
  </si>
  <si>
    <t>EXT/MOD/REF MT 23,1KV &gt; 1KM</t>
  </si>
  <si>
    <t>T18</t>
  </si>
  <si>
    <t>EXT/MOD/REF MT 34,5KV &gt; 1KM</t>
  </si>
  <si>
    <t>T19</t>
  </si>
  <si>
    <t>MOD BT - SOMENTE TROCA/INST TR</t>
  </si>
  <si>
    <t>T20</t>
  </si>
  <si>
    <t>BT FOTOVOLTAICO</t>
  </si>
  <si>
    <t>T21</t>
  </si>
  <si>
    <t>EXT/MOD BT SEM INST/SUBST TR</t>
  </si>
  <si>
    <t>A0 ELETRICIDADE LTDA.</t>
  </si>
  <si>
    <t>ACOM ENERGY LTDA</t>
  </si>
  <si>
    <t>AGIL ELETRIFICACAO Ltda ...</t>
  </si>
  <si>
    <t>ALFA CONSTRUCOES ELETRICAS LTDA</t>
  </si>
  <si>
    <t>ALTERNATIVA CONSTR. ELETRICAS LTDA</t>
  </si>
  <si>
    <t>AMAS PROJ. CONST. ELET. LTDA.</t>
  </si>
  <si>
    <t>BETIM</t>
  </si>
  <si>
    <t>ANIBAL &amp; BRAGA CONSTUÇÕES LTDA.</t>
  </si>
  <si>
    <t>AT CONSTRUCOES ELETRICAS EIRELI EPP</t>
  </si>
  <si>
    <t>ATENAS CONSTRUTORA LTDA</t>
  </si>
  <si>
    <t>ATIVE ENGENHARIA LTDA</t>
  </si>
  <si>
    <t>BARRA PROJETOS E CONSTRUÇÕES LTDA</t>
  </si>
  <si>
    <t>BR ENGENHARIA E CONSTRUCOES LTDA</t>
  </si>
  <si>
    <t>BRASIL CONSTRUCOES E MONTAGENS LTDA</t>
  </si>
  <si>
    <t>CARDO INST.ELÉTRICA LTDA.</t>
  </si>
  <si>
    <t>CELMINAS LTDA</t>
  </si>
  <si>
    <t>CEMINAS CONSTRUCOES ELETRICAS LTDA.</t>
  </si>
  <si>
    <t>CONTAGEM</t>
  </si>
  <si>
    <t>CETEC CONSTRUCOES ELETROTECNICAS LT</t>
  </si>
  <si>
    <t>DIVINOPOLIS</t>
  </si>
  <si>
    <t>CIA. MINEIRA DE ELETRIFICACAO LTDA</t>
  </si>
  <si>
    <t>CITELUZ SERV. DE ILUMINAÇÃO URBANA</t>
  </si>
  <si>
    <t>CLAREAR CONSTRUTORA LTda..</t>
  </si>
  <si>
    <t>CODAMMA CONS DES AR MUNIC MIC MATIQ</t>
  </si>
  <si>
    <t>BARBACENA</t>
  </si>
  <si>
    <t>COENG CONST. ELÉTRICAS LTDA.</t>
  </si>
  <si>
    <t>COMAR - CONSTRUCOES E MONTAGENS LTD</t>
  </si>
  <si>
    <t>MONTES CLAROS</t>
  </si>
  <si>
    <t>COMAR CONSTRUCOES E MONTAGENS S/A.</t>
  </si>
  <si>
    <t>COMETA ENGENHARIA LTDA ME..</t>
  </si>
  <si>
    <t>NOVA LIMA</t>
  </si>
  <si>
    <t>CONCEL CONSTR. ELÉTRICAS Ltda.</t>
  </si>
  <si>
    <t>CONNORTE CONSTRUCOES E SERVICOS LTD</t>
  </si>
  <si>
    <t>CONFINS</t>
  </si>
  <si>
    <t>CONSTRUREDE ELETRICIDADE LTD.</t>
  </si>
  <si>
    <t>CONSTRUSOL CONST.ELÉT. &amp; CIVIL LTDA</t>
  </si>
  <si>
    <t>CAMPO BELO</t>
  </si>
  <si>
    <t>CONSTRUTORA BRAS.ENGENHARIA LTDA</t>
  </si>
  <si>
    <t>CONSTRUTORA REMO LTDA</t>
  </si>
  <si>
    <t>CORTE REAL CONST. LTDA. EPP.</t>
  </si>
  <si>
    <t>CSC - CONSTRUTORA S. CARDOSO LTDA</t>
  </si>
  <si>
    <t>PASSOS</t>
  </si>
  <si>
    <t>CSM EMPREENDIMENTOS IMOB Ltda.</t>
  </si>
  <si>
    <t>DELTA CONSTRUÇÕES ELÉTRICAS LTDA</t>
  </si>
  <si>
    <t>ECEL ENGENHARIA E CONSTRUCOES LTDA</t>
  </si>
  <si>
    <t>ECOLOGICA SERV. EMPRE LTDA</t>
  </si>
  <si>
    <t>ECOM ENG. CONST. ELET. LTDA</t>
  </si>
  <si>
    <t>SALINAS</t>
  </si>
  <si>
    <t>EFAL INSTALAÇÕES ELÉTRICAS LTDA.</t>
  </si>
  <si>
    <t>EFICIENCIA CONSTRUTORA LTDA.</t>
  </si>
  <si>
    <t>ELETRICA POLIGONAL LTDA</t>
  </si>
  <si>
    <t>ELETRIFICA COM E MANUT ELET LTDA EP</t>
  </si>
  <si>
    <t>ELETRIFICAÇÕES PEREIRA SILVA LTDA</t>
  </si>
  <si>
    <t>ELETRO EPCEL LTDA</t>
  </si>
  <si>
    <t>ELETRO PEDRO LTDA</t>
  </si>
  <si>
    <t>ELETRO SÃO GABRIEL LTDA.</t>
  </si>
  <si>
    <t>ELETROCAMP CONST.ELÉT. CIVIS EIRELI</t>
  </si>
  <si>
    <t>PARA DE MINAS</t>
  </si>
  <si>
    <t>ELETROCEL LTDA.</t>
  </si>
  <si>
    <t>EM MONTAGENS ELÉTRICAS LTDA.</t>
  </si>
  <si>
    <t>ENCEL ENG. CONST. ELÉT. LTDA</t>
  </si>
  <si>
    <t>ENERGIA CONSTRUÇÕES LTDA.</t>
  </si>
  <si>
    <t>ENERGITEL PROJ. E CONS. LTDA.</t>
  </si>
  <si>
    <t>JUIZ DE FORA</t>
  </si>
  <si>
    <t>ENEVI ENERGIA VITAL LTDA EPP</t>
  </si>
  <si>
    <t>ENGELIG MONT. MANUT. ELETRICA LTDA</t>
  </si>
  <si>
    <t>MARIANA</t>
  </si>
  <si>
    <t>ENGELMIG ELETRICA LTDA</t>
  </si>
  <si>
    <t>ENGELUZ ILUM. E ELETRICIDADE LTDA.</t>
  </si>
  <si>
    <t>FINK ENGENHARIA LTDA.</t>
  </si>
  <si>
    <t>FORÇA ELÉTRICA INSTALAÇÕES LTDA.</t>
  </si>
  <si>
    <t>FREITAS &amp; MORAIS CONSTRUTORA LTDA</t>
  </si>
  <si>
    <t>GCMMEL ENGENHARIA E SERVICOS LTDA -</t>
  </si>
  <si>
    <t>GIGAWATT PROJ. MANUT. MONT. ELET. L</t>
  </si>
  <si>
    <t>GRADE ELET. CONSTRUÇÕES LTDA</t>
  </si>
  <si>
    <t>ICE INFRA CONST. ELETRICAS LTDA</t>
  </si>
  <si>
    <t>ILUMINA CONTRUÇÕES ELETRICAS LTDA</t>
  </si>
  <si>
    <t>IMOBLUZ IMOB. EMPREENDIMENTOS LTDA.</t>
  </si>
  <si>
    <t>IPRIMA SERVIÇOS ELÉTRICOS LTDA.</t>
  </si>
  <si>
    <t>ITABIRA</t>
  </si>
  <si>
    <t>JADEL CONSTRUCOES ELETRICAS LTDA</t>
  </si>
  <si>
    <t>JFT ENGENHARIA LTDA ME</t>
  </si>
  <si>
    <t>JM CONSTR.ELÉTR. S.J.DEL REI LTDA</t>
  </si>
  <si>
    <t>SAO JOAO DEL REI</t>
  </si>
  <si>
    <t>KPL INSTALAÇÕES ELET. E SERV. LTDA</t>
  </si>
  <si>
    <t>LIBE CONSTRUTORA LTDA</t>
  </si>
  <si>
    <t>LIDER TOPOGRAFIA E PROJETOS LTDA.</t>
  </si>
  <si>
    <t>GUAXUPE</t>
  </si>
  <si>
    <t>LÍDERLUZ ENGENHARIA LTDA</t>
  </si>
  <si>
    <t>LUMEN CONSTRUCOES ELETRICAS LTDA</t>
  </si>
  <si>
    <t>LUZ E FORÇA CONSTRUCOES ELETRICAS L</t>
  </si>
  <si>
    <t>JOAO MONLEVADE</t>
  </si>
  <si>
    <t>LUZ MINEIRA CONST. ELÉTRICAS LTDA</t>
  </si>
  <si>
    <t>M L ELETRICIDADE LTDA</t>
  </si>
  <si>
    <t>MARTINO ELETRICIDADE LTDA.</t>
  </si>
  <si>
    <t>PONTE NOVA</t>
  </si>
  <si>
    <t>MBA - CONSTRUTORA LTDA.</t>
  </si>
  <si>
    <t>METODO PROJ. E CONST. ELÉTRICAS LTD</t>
  </si>
  <si>
    <t>MONTEC MONT ELÉT JANAÚBA LTDA</t>
  </si>
  <si>
    <t>JANAUBA</t>
  </si>
  <si>
    <t>NEON CONSTRUÇÕCOES ELÉTRICAS LTDA.</t>
  </si>
  <si>
    <t>NOROESTE CONSTRUÇÕES ELÉTRICAS LTDA</t>
  </si>
  <si>
    <t>NORTEMI NORTE ELE. MONT. IND. LTDA</t>
  </si>
  <si>
    <t>OZELIN CONST. ELÉTRICAS LTDA.</t>
  </si>
  <si>
    <t>PAVIBRA ENGENHARIA LTDA</t>
  </si>
  <si>
    <t>PROHETEL PROJETOS E CONSTRUCOES LTD</t>
  </si>
  <si>
    <t>PROJECEL ENGENHARIA LTDA</t>
  </si>
  <si>
    <t>PROJETEC CONST. ELETRICAS LTDA.</t>
  </si>
  <si>
    <t>PROJETELE ENGENHARIA LTDA.</t>
  </si>
  <si>
    <t>PROLUZ ELETRICIDADE LTDA</t>
  </si>
  <si>
    <t>GOVERNADOR VALADARES</t>
  </si>
  <si>
    <t>PROSEG ELETRIFICACAO LTDA. EPP.</t>
  </si>
  <si>
    <t>PROTOP CONSTRUCOES E PROJETOS LTDA</t>
  </si>
  <si>
    <t>RCS CONSTRUÇÕES LTDA.</t>
  </si>
  <si>
    <t>RDX EMPREENDIMENTOS LTDA</t>
  </si>
  <si>
    <t>REDEL LTDA</t>
  </si>
  <si>
    <t>RENASCER CONSTR. ELÉTRICAS LTDA</t>
  </si>
  <si>
    <t>RIBEIRO BARROSO CONST ELÉT. LTDA.</t>
  </si>
  <si>
    <t>RICEL INSTALAÇÕES ELÉTRICAS LTDA.</t>
  </si>
  <si>
    <t>RIZAL CONSTRUCOES ELETRICAS LTDA</t>
  </si>
  <si>
    <t>RJ - INSTALACOES ELETRICAS EIRELI -</t>
  </si>
  <si>
    <t>SECULO ENGENHARIA LTDA</t>
  </si>
  <si>
    <t>SELT ENGENHARIA LTDA.</t>
  </si>
  <si>
    <t>SEMA ELETRIFICAÇÕES LTDA</t>
  </si>
  <si>
    <t>TENAZ ENG. CONST. ELETRICAS LTDA.</t>
  </si>
  <si>
    <t>ULTRA ENERGIA LTDA.</t>
  </si>
  <si>
    <t>VASCONCELOS E SANTOS LTDA.</t>
  </si>
  <si>
    <t>VIGA INSTALACOES ELETRICAS LTDA.</t>
  </si>
  <si>
    <t>VITORIALUZ CONTRUCOES</t>
  </si>
  <si>
    <t>VIVA NOVA TELECOMUNICAÇÕES LTDA</t>
  </si>
  <si>
    <t>WJ CONSTRUÇÕES ELETRICAS EIRELI</t>
  </si>
  <si>
    <t>SETE LAGOAS</t>
  </si>
  <si>
    <t>ZENY CONST E PROJ. EIRELI EPP</t>
  </si>
  <si>
    <t>EMPREITEIRA</t>
  </si>
  <si>
    <t>ABAETE</t>
  </si>
  <si>
    <t>ABRE CAMPO</t>
  </si>
  <si>
    <t>ACAIACA</t>
  </si>
  <si>
    <t>AGUA BOA</t>
  </si>
  <si>
    <t>AGUANIL</t>
  </si>
  <si>
    <t>AIMORES</t>
  </si>
  <si>
    <t>AIURUOCA</t>
  </si>
  <si>
    <t>ALAGOA</t>
  </si>
  <si>
    <t>ALFREDO VASCONCELOS</t>
  </si>
  <si>
    <t>ALPERCATA</t>
  </si>
  <si>
    <t>ALPINOPOLIS</t>
  </si>
  <si>
    <t>ALTO RIO DOCE</t>
  </si>
  <si>
    <t>ALVINOPOLIS</t>
  </si>
  <si>
    <t>ALVORADA DE MINAS</t>
  </si>
  <si>
    <t>ANDRELANDIA</t>
  </si>
  <si>
    <t>ANGELANDIA</t>
  </si>
  <si>
    <t>ANTONIO CARLOS</t>
  </si>
  <si>
    <t>ANTONIO DIAS</t>
  </si>
  <si>
    <t>ARACAI</t>
  </si>
  <si>
    <t>ARACITABA</t>
  </si>
  <si>
    <t>ARANTINA</t>
  </si>
  <si>
    <t>ARAUJOS</t>
  </si>
  <si>
    <t>ARCOS</t>
  </si>
  <si>
    <t>ARICANDUVA</t>
  </si>
  <si>
    <t>AUGUSTO DE LIMA</t>
  </si>
  <si>
    <t>BALDIM</t>
  </si>
  <si>
    <t>BAMBUI</t>
  </si>
  <si>
    <t>BARAO DE COCAIS</t>
  </si>
  <si>
    <t>BARRA LONGA</t>
  </si>
  <si>
    <t>BARROSO</t>
  </si>
  <si>
    <t>BELA VISTA DE MINAS</t>
  </si>
  <si>
    <t>BELMIRO BRAGA</t>
  </si>
  <si>
    <t>BELO VALE</t>
  </si>
  <si>
    <t>BERIZAL</t>
  </si>
  <si>
    <t>BIAS FORTES</t>
  </si>
  <si>
    <t>BICAS</t>
  </si>
  <si>
    <t>BIQUINHAS</t>
  </si>
  <si>
    <t>BOCAINA DE MINAS</t>
  </si>
  <si>
    <t>BOCAIUVA</t>
  </si>
  <si>
    <t>BOM DESPACHO</t>
  </si>
  <si>
    <t>BOM JARDIM DE MINAS</t>
  </si>
  <si>
    <t>BOM JESUS DA PENHA</t>
  </si>
  <si>
    <t>BOM JESUS DO AMPARO</t>
  </si>
  <si>
    <t>BOM SUCESSO</t>
  </si>
  <si>
    <t>BONFIM</t>
  </si>
  <si>
    <t>BONITO DE MINAS</t>
  </si>
  <si>
    <t>BOTUMIRIM</t>
  </si>
  <si>
    <t>BRASILIA DE MINAS</t>
  </si>
  <si>
    <t>BRAS PIRES</t>
  </si>
  <si>
    <t>BRAUNAS</t>
  </si>
  <si>
    <t>BRUMADINHO</t>
  </si>
  <si>
    <t>BUENOPOLIS</t>
  </si>
  <si>
    <t>BURITIZEIRO</t>
  </si>
  <si>
    <t>CACHOEIRA DA PRATA</t>
  </si>
  <si>
    <t>CACHOEIRA DE PAJEU</t>
  </si>
  <si>
    <t>CAETANOPOLIS</t>
  </si>
  <si>
    <t>CAETE</t>
  </si>
  <si>
    <t>CAMACHO</t>
  </si>
  <si>
    <t>CAMPO AZUL</t>
  </si>
  <si>
    <t>CANA VERDE</t>
  </si>
  <si>
    <t>CANDEIAS</t>
  </si>
  <si>
    <t>CANTAGALO</t>
  </si>
  <si>
    <t>CAPELA NOVA</t>
  </si>
  <si>
    <t>CAPETINGA</t>
  </si>
  <si>
    <t>CAPIM BRANCO</t>
  </si>
  <si>
    <t>CAPITAO ANDRADE</t>
  </si>
  <si>
    <t>CAPITAO ENEAS</t>
  </si>
  <si>
    <t>CAPITOLIO</t>
  </si>
  <si>
    <t>CARANAIBA</t>
  </si>
  <si>
    <t>CARANDAI</t>
  </si>
  <si>
    <t>CARANGOLA</t>
  </si>
  <si>
    <t>CARMESIA</t>
  </si>
  <si>
    <t>CARMO DA MATA</t>
  </si>
  <si>
    <t>CARMO DO CAJURU</t>
  </si>
  <si>
    <t>CARMO DO RIO CLARO</t>
  </si>
  <si>
    <t>CARMOPOLIS DE MINAS</t>
  </si>
  <si>
    <t>CARRANCAS</t>
  </si>
  <si>
    <t>CARVALHOS</t>
  </si>
  <si>
    <t>CASA GRANDE</t>
  </si>
  <si>
    <t>CASSIA</t>
  </si>
  <si>
    <t>CATAGUASES</t>
  </si>
  <si>
    <t>CATAS ALTAS</t>
  </si>
  <si>
    <t>CATAS ALTAS DA NORUEGA</t>
  </si>
  <si>
    <t>CATUJI</t>
  </si>
  <si>
    <t>CATUTI</t>
  </si>
  <si>
    <t>CEDRO DO ABAETE</t>
  </si>
  <si>
    <t>CENTRAL DE MINAS</t>
  </si>
  <si>
    <t>CHACARA</t>
  </si>
  <si>
    <t>CHALE</t>
  </si>
  <si>
    <t>CHAPADA DO NORTE</t>
  </si>
  <si>
    <t>CHAPADA GAUCHA</t>
  </si>
  <si>
    <t>CHIADOR</t>
  </si>
  <si>
    <t>CIPOTANEA</t>
  </si>
  <si>
    <t>CLARAVAL</t>
  </si>
  <si>
    <t>CLARO DOS POCOES</t>
  </si>
  <si>
    <t>CLAUDIO</t>
  </si>
  <si>
    <t>COLUNA</t>
  </si>
  <si>
    <t>CONCEICAO DE IPANEMA</t>
  </si>
  <si>
    <t>CONCEICAO DO MATO DENTRO</t>
  </si>
  <si>
    <t>CONCEICAO DO PARA</t>
  </si>
  <si>
    <t>CONEGO MARINHO</t>
  </si>
  <si>
    <t>CONGONHAS</t>
  </si>
  <si>
    <t>CONGONHAS DO NORTE</t>
  </si>
  <si>
    <t>CONSELHEIRO LAFAIETE</t>
  </si>
  <si>
    <t>CONSELHEIRO PENA</t>
  </si>
  <si>
    <t>CORACAO DE JESUS</t>
  </si>
  <si>
    <t>CORDISBURGO</t>
  </si>
  <si>
    <t>CORINTO</t>
  </si>
  <si>
    <t>COROACI</t>
  </si>
  <si>
    <t>CORONEL PACHECO</t>
  </si>
  <si>
    <t>CORONEL XAVIER CHAVES</t>
  </si>
  <si>
    <t>CORREGO DANTA</t>
  </si>
  <si>
    <t>CORREGO FUNDO</t>
  </si>
  <si>
    <t>CRISOLITA</t>
  </si>
  <si>
    <t>CRISTAIS</t>
  </si>
  <si>
    <t>CRISTALIA</t>
  </si>
  <si>
    <t>CRISTIANO OTONI</t>
  </si>
  <si>
    <t>CRUCILANDIA</t>
  </si>
  <si>
    <t>CUPARAQUE</t>
  </si>
  <si>
    <t>CURRAL DE DENTRO</t>
  </si>
  <si>
    <t>CURVELO</t>
  </si>
  <si>
    <t>DATAS</t>
  </si>
  <si>
    <t>DELFINOPOLIS</t>
  </si>
  <si>
    <t>DELTA</t>
  </si>
  <si>
    <t>DESTERRO DE ENTRE RIOS</t>
  </si>
  <si>
    <t>DESTERRO DO MELO</t>
  </si>
  <si>
    <t>DIAMANTINA</t>
  </si>
  <si>
    <t>DIOGO DE VASCONCELOS</t>
  </si>
  <si>
    <t>DIONISIO</t>
  </si>
  <si>
    <t>DIVINO</t>
  </si>
  <si>
    <t>DIVINO DAS LARANJEIRAS</t>
  </si>
  <si>
    <t>DIVINOLANDIA DE MINAS</t>
  </si>
  <si>
    <t>DIVISA ALEGRE</t>
  </si>
  <si>
    <t>DOM JOAQUIM</t>
  </si>
  <si>
    <t>DOM SILVERIO</t>
  </si>
  <si>
    <t>DORES DE CAMPOS</t>
  </si>
  <si>
    <t>DORES DE GUANHAES</t>
  </si>
  <si>
    <t>DORES DO INDAIA</t>
  </si>
  <si>
    <t>DORES DO TURVO</t>
  </si>
  <si>
    <t>DORESOPOLIS</t>
  </si>
  <si>
    <t>ENGENHEIRO CALDAS</t>
  </si>
  <si>
    <t>ENGENHEIRO NAVARRO</t>
  </si>
  <si>
    <t>ENTRE RIOS DE MINAS</t>
  </si>
  <si>
    <t>ESMERALDAS</t>
  </si>
  <si>
    <t>ESPINOSA</t>
  </si>
  <si>
    <t>ESTRELA DALVA</t>
  </si>
  <si>
    <t>ESTRELA DO INDAIA</t>
  </si>
  <si>
    <t>EWBANK DA CAMARA</t>
  </si>
  <si>
    <t>FARIA LEMOS</t>
  </si>
  <si>
    <t>FELICIO DOS SANTOS</t>
  </si>
  <si>
    <t>FELIXLANDIA</t>
  </si>
  <si>
    <t>FERNANDES TOURINHO</t>
  </si>
  <si>
    <t>FERROS</t>
  </si>
  <si>
    <t>FLORESTAL</t>
  </si>
  <si>
    <t>FORMIGA</t>
  </si>
  <si>
    <t>FORMOSO</t>
  </si>
  <si>
    <t>FORTALEZA DE MINAS</t>
  </si>
  <si>
    <t>FORTUNA DE MINAS</t>
  </si>
  <si>
    <t>FRANCISCO DUMONT</t>
  </si>
  <si>
    <t>FRANCISCO SA</t>
  </si>
  <si>
    <t>FREI INOCENCIO</t>
  </si>
  <si>
    <t>FRUTA DE LEITE</t>
  </si>
  <si>
    <t>FUNILANDIA</t>
  </si>
  <si>
    <t>GALILEIA</t>
  </si>
  <si>
    <t>GAMELEIRAS</t>
  </si>
  <si>
    <t>GLAUCILANDIA</t>
  </si>
  <si>
    <t>GOIABEIRA</t>
  </si>
  <si>
    <t>GOIANA</t>
  </si>
  <si>
    <t>GONZAGA</t>
  </si>
  <si>
    <t>GOUVEIA</t>
  </si>
  <si>
    <t>GRAO MOGOL</t>
  </si>
  <si>
    <t>GUANHAES</t>
  </si>
  <si>
    <t>GUARACIABA</t>
  </si>
  <si>
    <t>GUARACIAMA</t>
  </si>
  <si>
    <t>GUARANESIA</t>
  </si>
  <si>
    <t>GUARARA</t>
  </si>
  <si>
    <t>IBERTIOGA</t>
  </si>
  <si>
    <t>IBIAI</t>
  </si>
  <si>
    <t>IBIRACATU</t>
  </si>
  <si>
    <t>IBIRACI</t>
  </si>
  <si>
    <t>IBIRITE</t>
  </si>
  <si>
    <t>IBITURUNA</t>
  </si>
  <si>
    <t>ICARAI DE MINAS</t>
  </si>
  <si>
    <t>IGARAPE</t>
  </si>
  <si>
    <t>IGARATINGA</t>
  </si>
  <si>
    <t>IGUATAMA</t>
  </si>
  <si>
    <t>IJACI</t>
  </si>
  <si>
    <t>INDAIABIRA</t>
  </si>
  <si>
    <t>INGAI</t>
  </si>
  <si>
    <t>INHAUMA</t>
  </si>
  <si>
    <t>INIMUTABA</t>
  </si>
  <si>
    <t>IPANEMA</t>
  </si>
  <si>
    <t>ITABIRINHA</t>
  </si>
  <si>
    <t>ITABIRITO</t>
  </si>
  <si>
    <t>ITACAMBIRA</t>
  </si>
  <si>
    <t>ITACARAMBI</t>
  </si>
  <si>
    <t>ITAGUARA</t>
  </si>
  <si>
    <t>ITAMBE DO MATO DENTRO</t>
  </si>
  <si>
    <t>ITANHOMI</t>
  </si>
  <si>
    <t>ITAPECERICA</t>
  </si>
  <si>
    <t>ITATIAIUCU</t>
  </si>
  <si>
    <t>ITAU DE MINAS</t>
  </si>
  <si>
    <t>ITAUNA</t>
  </si>
  <si>
    <t>ITAVERAVA</t>
  </si>
  <si>
    <t>ITUETA</t>
  </si>
  <si>
    <t>ITUMIRIM</t>
  </si>
  <si>
    <t>ITUTINGA</t>
  </si>
  <si>
    <t>JABOTICATUBAS</t>
  </si>
  <si>
    <t>JACUI</t>
  </si>
  <si>
    <t>JAIBA</t>
  </si>
  <si>
    <t>JANUARIA</t>
  </si>
  <si>
    <t>JAPARAIBA</t>
  </si>
  <si>
    <t>JAPONVAR</t>
  </si>
  <si>
    <t>JECEABA</t>
  </si>
  <si>
    <t>JENIPAPO DE MINAS</t>
  </si>
  <si>
    <t>JEQUERI</t>
  </si>
  <si>
    <t>JEQUITAI</t>
  </si>
  <si>
    <t>JEQUITIBA</t>
  </si>
  <si>
    <t>JEQUITINHONHA</t>
  </si>
  <si>
    <t>JOAQUIM FELICIO</t>
  </si>
  <si>
    <t>JOSE GONCALVES DE MINAS</t>
  </si>
  <si>
    <t>JOSENOPOLIS</t>
  </si>
  <si>
    <t>JOSE RAYDAN</t>
  </si>
  <si>
    <t>JUATUBA</t>
  </si>
  <si>
    <t>JURAMENTO</t>
  </si>
  <si>
    <t>JURUAIA</t>
  </si>
  <si>
    <t>JUVENILIA</t>
  </si>
  <si>
    <t>LAGOA DA PRATA</t>
  </si>
  <si>
    <t>LAGOA DOS PATOS</t>
  </si>
  <si>
    <t>LAGOA DOURADA</t>
  </si>
  <si>
    <t>LAGOA SANTA</t>
  </si>
  <si>
    <t>LAJINHA</t>
  </si>
  <si>
    <t>LAMIM</t>
  </si>
  <si>
    <t>LASSANCE</t>
  </si>
  <si>
    <t>LAVRAS</t>
  </si>
  <si>
    <t>LEANDRO FERREIRA</t>
  </si>
  <si>
    <t>LEME DO PRADO</t>
  </si>
  <si>
    <t>LIBERDADE</t>
  </si>
  <si>
    <t>LIMA DUARTE</t>
  </si>
  <si>
    <t>LONTRA</t>
  </si>
  <si>
    <t>LUISLANDIA</t>
  </si>
  <si>
    <t>LUZ</t>
  </si>
  <si>
    <t>MADRE DE DEUS DE MINAS</t>
  </si>
  <si>
    <t>MAMONAS</t>
  </si>
  <si>
    <t>MANGA</t>
  </si>
  <si>
    <t>MANTENA</t>
  </si>
  <si>
    <t>MARAVILHAS</t>
  </si>
  <si>
    <t>MAR DE ESPANHA</t>
  </si>
  <si>
    <t>MARILAC</t>
  </si>
  <si>
    <t>MARIO CAMPOS</t>
  </si>
  <si>
    <t>MARIPA DE MINAS</t>
  </si>
  <si>
    <t>MARTINHO CAMPOS</t>
  </si>
  <si>
    <t>MATERLANDIA</t>
  </si>
  <si>
    <t>MATEUS LEME</t>
  </si>
  <si>
    <t>MATIAS BARBOSA</t>
  </si>
  <si>
    <t>MATIAS CARDOSO</t>
  </si>
  <si>
    <t>MATO VERDE</t>
  </si>
  <si>
    <t>MATOZINHOS</t>
  </si>
  <si>
    <t>MEDEIROS</t>
  </si>
  <si>
    <t>MENDES PIMENTEL</t>
  </si>
  <si>
    <t>MERCES</t>
  </si>
  <si>
    <t>MINDURI</t>
  </si>
  <si>
    <t>MIRABELA</t>
  </si>
  <si>
    <t>MIRAVANIA</t>
  </si>
  <si>
    <t>MOEDA</t>
  </si>
  <si>
    <t>MOEMA</t>
  </si>
  <si>
    <t>MONJOLOS</t>
  </si>
  <si>
    <t>MONTALVANIA</t>
  </si>
  <si>
    <t>MONTE AZUL</t>
  </si>
  <si>
    <t>MONTE FORMOSO</t>
  </si>
  <si>
    <t>MONTEZUMA</t>
  </si>
  <si>
    <t>MORADA NOVA DE MINAS</t>
  </si>
  <si>
    <t>MORRO DA GARCA</t>
  </si>
  <si>
    <t>MORRO DO PILAR</t>
  </si>
  <si>
    <t>MUTUM</t>
  </si>
  <si>
    <t>NACIP RAYDAN</t>
  </si>
  <si>
    <t>NAZARENO</t>
  </si>
  <si>
    <t>NEPOMUCENO</t>
  </si>
  <si>
    <t>NINHEIRA</t>
  </si>
  <si>
    <t>NOVA ERA</t>
  </si>
  <si>
    <t>NOVA PORTEIRINHA</t>
  </si>
  <si>
    <t>NOVA SERRANA</t>
  </si>
  <si>
    <t>NOVA UNIAO</t>
  </si>
  <si>
    <t>NOVORIZONTE</t>
  </si>
  <si>
    <t>OLARIA</t>
  </si>
  <si>
    <t>OLIVEIRA</t>
  </si>
  <si>
    <t>OLIVEIRA FORTES</t>
  </si>
  <si>
    <t>ONCA DE PITANGUI</t>
  </si>
  <si>
    <t>ORATORIOS</t>
  </si>
  <si>
    <t>ORIZANIA</t>
  </si>
  <si>
    <t>OURO BRANCO</t>
  </si>
  <si>
    <t>OURO PRETO</t>
  </si>
  <si>
    <t>PADRE CARVALHO</t>
  </si>
  <si>
    <t>PAINEIRAS</t>
  </si>
  <si>
    <t>PAINS</t>
  </si>
  <si>
    <t>PAI PEDRO</t>
  </si>
  <si>
    <t>PAIVA</t>
  </si>
  <si>
    <t>PALMOPOLIS</t>
  </si>
  <si>
    <t>PAPAGAIOS</t>
  </si>
  <si>
    <t>PARAOPEBA</t>
  </si>
  <si>
    <t>PASSA TEMPO</t>
  </si>
  <si>
    <t>PATIS</t>
  </si>
  <si>
    <t>PAULISTAS</t>
  </si>
  <si>
    <t>PECANHA</t>
  </si>
  <si>
    <t>PEDRA AZUL</t>
  </si>
  <si>
    <t>PEDRA BONITA</t>
  </si>
  <si>
    <t>PEDRA DO INDAIA</t>
  </si>
  <si>
    <t>PEDRAS DE MARIA DA CRUZ</t>
  </si>
  <si>
    <t>PEDRO LEOPOLDO</t>
  </si>
  <si>
    <t>PEDRO TEIXEIRA</t>
  </si>
  <si>
    <t>PEQUERI</t>
  </si>
  <si>
    <t>PEQUI</t>
  </si>
  <si>
    <t>PERDIGAO</t>
  </si>
  <si>
    <t>PERDOES</t>
  </si>
  <si>
    <t>PIAU</t>
  </si>
  <si>
    <t>PIEDADE DE PONTE NOVA</t>
  </si>
  <si>
    <t>PIEDADE DO RIO GRANDE</t>
  </si>
  <si>
    <t>PIEDADE DOS GERAIS</t>
  </si>
  <si>
    <t>PIMENTA</t>
  </si>
  <si>
    <t>PINTOPOLIS</t>
  </si>
  <si>
    <t>PIRACEMA</t>
  </si>
  <si>
    <t>PIRANGA</t>
  </si>
  <si>
    <t>PIRAPETINGA</t>
  </si>
  <si>
    <t>PIRAPORA</t>
  </si>
  <si>
    <t>PITANGUI</t>
  </si>
  <si>
    <t>PIUMHI</t>
  </si>
  <si>
    <t>POCRANE</t>
  </si>
  <si>
    <t>POMPEU</t>
  </si>
  <si>
    <t>PONTO CHIQUE</t>
  </si>
  <si>
    <t>PONTO DOS VOLANTES</t>
  </si>
  <si>
    <t>PORTEIRINHA</t>
  </si>
  <si>
    <t>PORTO FIRME</t>
  </si>
  <si>
    <t>PRADOS</t>
  </si>
  <si>
    <t>PRATAPOLIS</t>
  </si>
  <si>
    <t>PRESIDENTE BERNARDES</t>
  </si>
  <si>
    <t>PRESIDENTE JUSCELINO</t>
  </si>
  <si>
    <t>PRESIDENTE KUBITSCHEK</t>
  </si>
  <si>
    <t>PRUDENTE DE MORAIS</t>
  </si>
  <si>
    <t>QUARTEL GERAL</t>
  </si>
  <si>
    <t>QUELUZITO</t>
  </si>
  <si>
    <t>RAPOSOS</t>
  </si>
  <si>
    <t>RAUL SOARES</t>
  </si>
  <si>
    <t>RESENDE COSTA</t>
  </si>
  <si>
    <t>RESPLENDOR</t>
  </si>
  <si>
    <t>RESSAQUINHA</t>
  </si>
  <si>
    <t>RIACHO DOS MACHADOS</t>
  </si>
  <si>
    <t>RIBEIRAO DAS NEVES</t>
  </si>
  <si>
    <t>RIBEIRAO VERMELHO</t>
  </si>
  <si>
    <t>RIO ACIMA</t>
  </si>
  <si>
    <t>RIO CASCA</t>
  </si>
  <si>
    <t>RIO DOCE</t>
  </si>
  <si>
    <t>RIO ESPERA</t>
  </si>
  <si>
    <t>RIO MANSO</t>
  </si>
  <si>
    <t>RIO NOVO</t>
  </si>
  <si>
    <t>RIO PARDO DE MINAS</t>
  </si>
  <si>
    <t>RIO PIRACICABA</t>
  </si>
  <si>
    <t>RIO PRETO</t>
  </si>
  <si>
    <t>RIO VERMELHO</t>
  </si>
  <si>
    <t>RITAPOLIS</t>
  </si>
  <si>
    <t>RUBELITA</t>
  </si>
  <si>
    <t>SABARA</t>
  </si>
  <si>
    <t>SABINOPOLIS</t>
  </si>
  <si>
    <t>SANTA BARBARA</t>
  </si>
  <si>
    <t>SANTA BARBARA DO TUGURIO</t>
  </si>
  <si>
    <t>SANTA CRUZ DE MINAS</t>
  </si>
  <si>
    <t>SANTA CRUZ DO ESCALVADO</t>
  </si>
  <si>
    <t>SANTA EFIGENIA DE MINAS</t>
  </si>
  <si>
    <t>SANTA HELENA DE MINAS</t>
  </si>
  <si>
    <t>SANTA LUZIA</t>
  </si>
  <si>
    <t>SANTA MARIA DE ITABIRA</t>
  </si>
  <si>
    <t>SANTA MARIA DO SUACUI</t>
  </si>
  <si>
    <t>SANTANA DE PIRAPAMA</t>
  </si>
  <si>
    <t>SANTANA DO DESERTO</t>
  </si>
  <si>
    <t>SANTANA DO GARAMBEU</t>
  </si>
  <si>
    <t>SANTANA DO JACARE</t>
  </si>
  <si>
    <t>SANTANA DO RIACHO</t>
  </si>
  <si>
    <t>SANTANA DOS MONTES</t>
  </si>
  <si>
    <t>SANTA RITA DE MINAS</t>
  </si>
  <si>
    <t>SANTA RITA DO IBITIPOCA</t>
  </si>
  <si>
    <t>SANTA RITA DO ITUETO</t>
  </si>
  <si>
    <t>SANTA ROSA DA SERRA</t>
  </si>
  <si>
    <t>SANTO ANTONIO DO AMPARO</t>
  </si>
  <si>
    <t>SANTO ANTONIO DO GRAMA</t>
  </si>
  <si>
    <t>SANTO ANTONIO DO ITAMBE</t>
  </si>
  <si>
    <t>SANTO ANTONIO DO MONTE</t>
  </si>
  <si>
    <t>SANTO ANTONIO DO RETIRO</t>
  </si>
  <si>
    <t>SANTO HIPOLITO</t>
  </si>
  <si>
    <t>SANTOS DUMONT</t>
  </si>
  <si>
    <t>SAO BRAS DO SUACUI</t>
  </si>
  <si>
    <t>SAO DOMINGOS DO PRATA</t>
  </si>
  <si>
    <t>SAO FELIX DE MINAS</t>
  </si>
  <si>
    <t>SAO FRANCISCO</t>
  </si>
  <si>
    <t>SAO FRANCISCO DE PAULA</t>
  </si>
  <si>
    <t>SAO GERALDO DA PIEDADE</t>
  </si>
  <si>
    <t>SAO GONCALO DO PARA</t>
  </si>
  <si>
    <t>SAO GONCALO DO RIO ABAIXO</t>
  </si>
  <si>
    <t>SAO GONCALO DO RIO PRETO</t>
  </si>
  <si>
    <t>SAO JOAO DA LAGOA</t>
  </si>
  <si>
    <t>SAO JOAO DA PONTE</t>
  </si>
  <si>
    <t>SAO JOAO DAS MISSOES</t>
  </si>
  <si>
    <t>SAO JOAO DO PACUI</t>
  </si>
  <si>
    <t>SAO JOAO DO PARAISO</t>
  </si>
  <si>
    <t>SAO JOAO EVANGELISTA</t>
  </si>
  <si>
    <t>SAO JOAQUIM DE BICAS</t>
  </si>
  <si>
    <t>SAO JOSE DA BARRA</t>
  </si>
  <si>
    <t>SAO JOSE DA LAPA</t>
  </si>
  <si>
    <t>SAO JOSE DA SAFIRA</t>
  </si>
  <si>
    <t>SAO JOSE DA VARGINHA</t>
  </si>
  <si>
    <t>SAO JOSE DO GOIABAL</t>
  </si>
  <si>
    <t>SAO JOSE DO JACURI</t>
  </si>
  <si>
    <t>SAO PEDRO DA UNIAO</t>
  </si>
  <si>
    <t>SAO PEDRO DOS FERROS</t>
  </si>
  <si>
    <t>SAO PEDRO DO SUACUI</t>
  </si>
  <si>
    <t>SAO ROMAO</t>
  </si>
  <si>
    <t>SAO ROQUE DE MINAS</t>
  </si>
  <si>
    <t>SAO SEBASTIAO DO MARANHAO</t>
  </si>
  <si>
    <t>SAO SEBASTIAO DO OESTE</t>
  </si>
  <si>
    <t>SAO SEBASTIAO DO PARAISO</t>
  </si>
  <si>
    <t>SAO TIAGO</t>
  </si>
  <si>
    <t>SAO TOMAS DE AQUINO</t>
  </si>
  <si>
    <t>SAO VICENTE DE MINAS</t>
  </si>
  <si>
    <t>SARDOA</t>
  </si>
  <si>
    <t>SARZEDO</t>
  </si>
  <si>
    <t>SEM PEIXE</t>
  </si>
  <si>
    <t>SENADOR CORTES</t>
  </si>
  <si>
    <t>SENHORA DE OLIVEIRA</t>
  </si>
  <si>
    <t>SENHORA DO PORTO</t>
  </si>
  <si>
    <t>SENHORA DOS REMEDIOS</t>
  </si>
  <si>
    <t>SERITINGA</t>
  </si>
  <si>
    <t>SERRA AZUL DE MINAS</t>
  </si>
  <si>
    <t>SERRA DA SAUDADE</t>
  </si>
  <si>
    <t>SERRANOPOLIS DE MINAS</t>
  </si>
  <si>
    <t>SERRANOS</t>
  </si>
  <si>
    <t>SERRO</t>
  </si>
  <si>
    <t>SETUBINHA</t>
  </si>
  <si>
    <t>SIMAO PEREIRA</t>
  </si>
  <si>
    <t>SOBRALIA</t>
  </si>
  <si>
    <t>TABULEIRO</t>
  </si>
  <si>
    <t>TAIOBEIRAS</t>
  </si>
  <si>
    <t>TAPIRAI</t>
  </si>
  <si>
    <t>TAQUARACU DE MINAS</t>
  </si>
  <si>
    <t>TEIXEIRAS</t>
  </si>
  <si>
    <t>TIRADENTES</t>
  </si>
  <si>
    <t>TOMBOS</t>
  </si>
  <si>
    <t>TRES MARIAS</t>
  </si>
  <si>
    <t>TUMIRITINGA</t>
  </si>
  <si>
    <t>UBAI</t>
  </si>
  <si>
    <t>URUCANIA</t>
  </si>
  <si>
    <t>URUCUIA</t>
  </si>
  <si>
    <t>VARGEM BONITA</t>
  </si>
  <si>
    <t>VARZEA DA PALMA</t>
  </si>
  <si>
    <t>VARZELANDIA</t>
  </si>
  <si>
    <t>VERDELANDIA</t>
  </si>
  <si>
    <t>VEREDINHA</t>
  </si>
  <si>
    <t>VERMELHO NOVO</t>
  </si>
  <si>
    <t>VESPASIANO</t>
  </si>
  <si>
    <t>VICOSA</t>
  </si>
  <si>
    <t>VIRGINOPOLIS</t>
  </si>
  <si>
    <t>VIRGOLANDIA</t>
  </si>
  <si>
    <t>VOLTA GRANDE</t>
  </si>
  <si>
    <t>Verificação de dados complementares e correção de bugs</t>
  </si>
  <si>
    <t>NS</t>
  </si>
  <si>
    <t>Tipo de Solicitação</t>
  </si>
  <si>
    <t>Extensão de rede de reserva;</t>
  </si>
  <si>
    <t>Fornecimento provisório para eventos e festividades;</t>
  </si>
  <si>
    <t>Obras do sistema de iluminação pública ou de iluminação das vias internas.</t>
  </si>
  <si>
    <t>Endereço: *      </t>
  </si>
  <si>
    <t>Número: *</t>
  </si>
  <si>
    <t>6 - Dados do Consumidor Interessado:</t>
  </si>
  <si>
    <t>Orientar o consumidor interessado a registrar a solicitação diretamente à Cemig D</t>
  </si>
  <si>
    <t>Complemento:</t>
  </si>
  <si>
    <t>Bairro: *</t>
  </si>
  <si>
    <t>CEP: *</t>
  </si>
  <si>
    <t>MG</t>
  </si>
  <si>
    <t>Estado: *</t>
  </si>
  <si>
    <t>Cidade: *</t>
  </si>
  <si>
    <t>Localização:</t>
  </si>
  <si>
    <t>1 - Dados da Obra</t>
  </si>
  <si>
    <t>2 - Valores</t>
  </si>
  <si>
    <t>Materiais/Equipamentos:</t>
  </si>
  <si>
    <t>Mão de obra:</t>
  </si>
  <si>
    <t>Total</t>
  </si>
  <si>
    <t>dias após a aprovação do Projeto e Documentos para Incorporação de Redes.</t>
  </si>
  <si>
    <r>
      <t>5 – Terceiro Legalmente Habilitado Contratado</t>
    </r>
    <r>
      <rPr>
        <sz val="12"/>
        <color indexed="8"/>
        <rFont val="Arial"/>
        <family val="2"/>
      </rPr>
      <t xml:space="preserve">: </t>
    </r>
  </si>
  <si>
    <t>Celular:</t>
  </si>
  <si>
    <t>Celular:*</t>
  </si>
  <si>
    <t>E-mail:*</t>
  </si>
  <si>
    <t>Parceiro de Negócio:</t>
  </si>
  <si>
    <t>Nome completo (sem abreviações):</t>
  </si>
  <si>
    <t>RG/RNE/RANI: *</t>
  </si>
  <si>
    <t>Órgão emissor: *</t>
  </si>
  <si>
    <t>Telefones (obrigatório informar pelo menos um): *</t>
  </si>
  <si>
    <t>Fixo:</t>
  </si>
  <si>
    <t xml:space="preserve">Endereço para correspondência: * </t>
  </si>
  <si>
    <t>Endereço da Unidade Consumidora</t>
  </si>
  <si>
    <t>Outro – Informe o endereço completo</t>
  </si>
  <si>
    <t>Obs: Para pessoa jurídica não preencher os campos RG/RNE/RANI e data expedição. Caso o responsável pela obra não esteja cadastrado na Cemig é obrigatório anexar cópia do RG/RNE/RANI (pessoa física) ou do representante legal (pessoa jurídica) no sistema APR WEB (Anexos opcionais).</t>
  </si>
  <si>
    <t>CPF:</t>
  </si>
  <si>
    <t>CNPJ:</t>
  </si>
  <si>
    <t>DECLARAÇÃO</t>
  </si>
  <si>
    <t>Não terá este campo....</t>
  </si>
  <si>
    <t>Código</t>
  </si>
  <si>
    <t>Ramo de Atividade</t>
  </si>
  <si>
    <t>Fator de demanda</t>
  </si>
  <si>
    <t>INDÚSTRIA DE EXTRAÇÃO E TRATAMENTO DE MINERAIS</t>
  </si>
  <si>
    <t>Pelotização, sinterização e outros beneficiamentos de minério de ferro</t>
  </si>
  <si>
    <t>Extração de outros minerais não-metálicos não especificados</t>
  </si>
  <si>
    <t>Extração de minério de metais preciosos</t>
  </si>
  <si>
    <t>Extração de minerais radioativos</t>
  </si>
  <si>
    <t>Extração de minerais para fabricação de adubos, fertilizantes e outros produtos químicos</t>
  </si>
  <si>
    <t>Extração de calcário e dolomita e beneficiamento associado</t>
  </si>
  <si>
    <t>Extração de sal-gema</t>
  </si>
  <si>
    <t>Extração de gemas (pedras preciosas e semipreciosas)</t>
  </si>
  <si>
    <t>Extração de minerais não-metálicos não especificados</t>
  </si>
  <si>
    <t>Extração de petróleo e gás natural</t>
  </si>
  <si>
    <t>Extração de carvão mineral</t>
  </si>
  <si>
    <t>AGRICULTURA E CRIAÇÃO ANIMAL</t>
  </si>
  <si>
    <t>Cultivo de outros cereais não especificados</t>
  </si>
  <si>
    <t>Cultivo de frutas de lavoura permanente não especificadas</t>
  </si>
  <si>
    <t>Cultivo de cacau</t>
  </si>
  <si>
    <t>Cultivo de café</t>
  </si>
  <si>
    <t>Cultivo de cana-de-açúcar</t>
  </si>
  <si>
    <t>Horticultura, exceto morango</t>
  </si>
  <si>
    <t>Horticultura</t>
  </si>
  <si>
    <t>Cultivo de fumo</t>
  </si>
  <si>
    <t>Produção de mudas e outras formas de propagação vegetal, certificadas</t>
  </si>
  <si>
    <t>Cultivo de outras fibras de lavoura temporária não especificadas</t>
  </si>
  <si>
    <t>Cultivo de flores e plantas ornamentais</t>
  </si>
  <si>
    <t>Cultivo de seringueira</t>
  </si>
  <si>
    <t>Conservação de florestas nativas</t>
  </si>
  <si>
    <t>Cultivo de outras plantas de lavoura permanente não especificadas</t>
  </si>
  <si>
    <t>Criação de bovinos para corte</t>
  </si>
  <si>
    <t>Criação de bovinos para leite</t>
  </si>
  <si>
    <t>Criação de eqüinos</t>
  </si>
  <si>
    <t>Criação de suínos</t>
  </si>
  <si>
    <t>Criação de ovinos, inclusive para produção de lã</t>
  </si>
  <si>
    <t>Criação de caprinos</t>
  </si>
  <si>
    <t>Criação de bufalinos</t>
  </si>
  <si>
    <t>Criação de animais não especificados</t>
  </si>
  <si>
    <t>Criação de aves, exceto galináceos</t>
  </si>
  <si>
    <t>Apicultura</t>
  </si>
  <si>
    <t>Criação de bicho-da-seda</t>
  </si>
  <si>
    <t>Extração de madeira em florestas plantadas</t>
  </si>
  <si>
    <t>Coleta de látex em florestas nativas</t>
  </si>
  <si>
    <t>Coleta de produtos não-madeireiros não especificados em florestas nativas</t>
  </si>
  <si>
    <t>Fabricação de produtos químicos orgânicos não especificados</t>
  </si>
  <si>
    <t>Pesca de peixes em água doce</t>
  </si>
  <si>
    <t>Criação de peixes em água doce</t>
  </si>
  <si>
    <t>Criação de camarões em água salgada e salobra</t>
  </si>
  <si>
    <t>Criação de ostras e mexilhões em água salgada e salobra</t>
  </si>
  <si>
    <t>Criação de ostras e mexilhões em água doce</t>
  </si>
  <si>
    <t>Criação de escargô</t>
  </si>
  <si>
    <t>Ranicultura</t>
  </si>
  <si>
    <t>Coleta de outros produtos aquáticos de água doce</t>
  </si>
  <si>
    <t>Cultivos e semicultivos da aqüicultura em água doce não especificados</t>
  </si>
  <si>
    <t>INDÚSTRIA DE PRODUTOS DE MINERAIS NÃO-METÁLICOS</t>
  </si>
  <si>
    <t>Extração e britamento de pedras e outros materiais para construção e beneficiamento associado</t>
  </si>
  <si>
    <t>Aparelhamento de pedras para construção, exceto associado à extração</t>
  </si>
  <si>
    <t>Aparelhamento de placas e execução de trabalhos em mármore, granito, ardósia e outras pedras</t>
  </si>
  <si>
    <t>Fabricação de outros produtos de minerais não-metálicos não especificados</t>
  </si>
  <si>
    <t>Fabricação de cimento</t>
  </si>
  <si>
    <t>Fabricação de cal e gesso</t>
  </si>
  <si>
    <t>Fabricação de artefatos de cerâmica e barro cozido para uso na construção, exceto azulejos e pisos</t>
  </si>
  <si>
    <t>Fabricação de produtos cerâmicos não-refratários não especificados</t>
  </si>
  <si>
    <t>Fabricação de azulejos e pisos</t>
  </si>
  <si>
    <t>Fabricação de produtos cerâmicos refratários</t>
  </si>
  <si>
    <t>Fabricação de material sanitário de cerâmica</t>
  </si>
  <si>
    <t>Fabricação de estruturas pré-moldadas de concreto armado</t>
  </si>
  <si>
    <t>Fabricação de artefatos de cimento para uso na construção</t>
  </si>
  <si>
    <t>Fabricação de artefatos de fibrocimento para uso na construção</t>
  </si>
  <si>
    <t>Fabricação de artefatos e produtos de concreto, cimento, fibrocimento, gesso e materiais semelhantes</t>
  </si>
  <si>
    <t>Fabricação de vidro plano e de segurança</t>
  </si>
  <si>
    <t>Fabricação de artigos de vidro</t>
  </si>
  <si>
    <t>Decoração, lapidação, gravação, vitrificação e outros trabalhos em cerâmica, louça, vidro e cristal</t>
  </si>
  <si>
    <t>Fabricação de abrasivos</t>
  </si>
  <si>
    <t>INDÚSTRIA METALÚRGICA</t>
  </si>
  <si>
    <t>Produção de ferro-gusa</t>
  </si>
  <si>
    <t>Produção de semi-acabados de aço</t>
  </si>
  <si>
    <t>Produção de ferroligas</t>
  </si>
  <si>
    <t>Fabricação de laminados planos e tubulares de material plástico</t>
  </si>
  <si>
    <t>Produção de tubos de aço com costura</t>
  </si>
  <si>
    <t>Fundição de ferro e aço</t>
  </si>
  <si>
    <t>Produção de forjados de aço</t>
  </si>
  <si>
    <t>Produção de relaminados, trefilados e perfilados de aço, exceto arames</t>
  </si>
  <si>
    <t>Metalurgia de outros metais não-ferrosos e suas ligas não especificados</t>
  </si>
  <si>
    <t>Fundição de metais não-ferrosos e suas ligas</t>
  </si>
  <si>
    <t>Produção de forjados de metais não-ferrosos e suas ligas</t>
  </si>
  <si>
    <t>Produção de soldas e ânodos para galvanoplastia</t>
  </si>
  <si>
    <t>Metalurgia dos metais preciosos</t>
  </si>
  <si>
    <t>Metalurgia do pó</t>
  </si>
  <si>
    <t>Fabricação de produtos de minerais não-metálicos não especificados</t>
  </si>
  <si>
    <t>Fabricação de estruturas metálicas</t>
  </si>
  <si>
    <t>Fabricação de outros produtos de metal não especificados</t>
  </si>
  <si>
    <t>Fabricação de produtos de trefilados de metal, exceto padronizados</t>
  </si>
  <si>
    <t>Fabricação de produtos de trefilados de metal padronizados</t>
  </si>
  <si>
    <t>Produção de artefatos estampados de metal</t>
  </si>
  <si>
    <t>Fabricação de embalagens metálicas</t>
  </si>
  <si>
    <t>Fabricação de tanques, reservatórios metálicos e caldeiras para aquecimento central</t>
  </si>
  <si>
    <t>Fabricação de artigos de serralheria, exceto esquadrias</t>
  </si>
  <si>
    <t>Fabricação de esquadrias de metal</t>
  </si>
  <si>
    <t>Fabricação de artigos de cutelaria</t>
  </si>
  <si>
    <t>Fabricação de ferramentas</t>
  </si>
  <si>
    <t>Tratamentos térmicos, acústicos ou de vibração</t>
  </si>
  <si>
    <t>Serviços de usinagem, solda, tratamento e revestimento em metais</t>
  </si>
  <si>
    <t>Recuperação de materiais metálicos, exceto alumínio</t>
  </si>
  <si>
    <t>INDÚSTRIA MECÂNICA</t>
  </si>
  <si>
    <t>Fabricação de motores e turbinas, peças e acessórios, exceto para aviões e veículos rodoviários</t>
  </si>
  <si>
    <t>Fabricação de obras de caldeiraria pesada</t>
  </si>
  <si>
    <t>Fabricação de equipamentos de transmissão para fins industriais, exceto rolamentos</t>
  </si>
  <si>
    <t>Fabricação de válvulas, registros e dispositivos semelhantes, peças e acessórios</t>
  </si>
  <si>
    <t>Fabricação de fornos industriais, aparelhos e equipamentos não-elétricos para instalações térmicas</t>
  </si>
  <si>
    <t>Fabricação de máquinas e aparelhos de refrigeração e ventilação para uso industrial e comercial</t>
  </si>
  <si>
    <t>Fabricação de máquinas e equipamentos para uso industrial específico, peças e acessórios</t>
  </si>
  <si>
    <t>Fabricação de outras máquinas e equipamentos de uso geral não especificados, peças e acessórios</t>
  </si>
  <si>
    <t>Fabricação de máquinas-ferramenta, peças e acessórios</t>
  </si>
  <si>
    <t>Fabricação máquinas, equipamentos para indústrias de alimentos, bebidas e fumo, peças e acessórios</t>
  </si>
  <si>
    <t>Fabricação de máquinas e equipamentos para a indústria têxtil, peças e acessórios</t>
  </si>
  <si>
    <t>Fabricação de máquinas e equipamentos para as indústrias do vestuário, do couro e de calçados</t>
  </si>
  <si>
    <t>Fabricação de máquinas e equipamentos para as indústrias de celulose, papel e papelão e artefatos.</t>
  </si>
  <si>
    <t>Fabricação de máquinas e equipamentos de uso na extração mineral, exceto na extração de petróleo</t>
  </si>
  <si>
    <t>Fabricação de máquinas e equipamentos p/ terraplenagem, pavimentação e construção,exceto tratores</t>
  </si>
  <si>
    <t>Fabricação de máquinas e equipamentos para a indústria do plástico, peças e acessórios</t>
  </si>
  <si>
    <t>Fabricação de máquinas e equipamentos para a agropecuária, peças e acessórios, exceto para irrigação</t>
  </si>
  <si>
    <t>Fabricação de máquinas, equipamentos e aparelhos para transporte e elevação de pessoas</t>
  </si>
  <si>
    <t>Fabricação de artefatos para pesca e esporte</t>
  </si>
  <si>
    <t>Fabricação de canetas, lápis e outros artigos para escritório</t>
  </si>
  <si>
    <t>Fabricação de fogões, refrigeradores,máquinas de lavar e secar para uso doméstico, peças/acessórios</t>
  </si>
  <si>
    <t>Fabricação de cronômetros e relógios</t>
  </si>
  <si>
    <t>Fabricação de tratores agrícolas, peças e acessórios</t>
  </si>
  <si>
    <t>Fabricação de tratores, peças e acessórios, exceto agrícolas</t>
  </si>
  <si>
    <t>Serviços de usinagem, tornearia e solda</t>
  </si>
  <si>
    <t>Fabricação de máquinas-ferramentas</t>
  </si>
  <si>
    <t>Fabricação de armas de fogo e munições</t>
  </si>
  <si>
    <t>Fabricação de equipamento bélico pesado, exceto veículos militares de combate</t>
  </si>
  <si>
    <t>INDÚSTRIA DE MATERIAL ELÉTRICO E DE COMUNICAÇÕES</t>
  </si>
  <si>
    <t>Fabricação de aparelhos e equipamentos para distribuição e controle de energia elétrica</t>
  </si>
  <si>
    <t>Fabricação de fios, cabos e condutores elétricos isolados</t>
  </si>
  <si>
    <t>Fabricação de outros equipamentos e aparelhos elétricos não especificados</t>
  </si>
  <si>
    <t>Fabricação de motores elétricos, peças e acessórios</t>
  </si>
  <si>
    <t>Fabricação de lâmpadas</t>
  </si>
  <si>
    <t>Fabricação de material elétrico para instalações em circuito de consumo</t>
  </si>
  <si>
    <t>Fabricação de pilhas, baterias e acumuladores elétricos, exceto para veículos automotores</t>
  </si>
  <si>
    <t>Fabricação de material elétrico e eletrônico para veículos automotores, exceto baterias</t>
  </si>
  <si>
    <t>Fabricação de aparelhos elétricos de uso pessoal, peças e acessórios</t>
  </si>
  <si>
    <t>Fabricação de componentes eletrônicos</t>
  </si>
  <si>
    <t>Fabricação de equipamentos de informática</t>
  </si>
  <si>
    <t>Fabricação de periféricos para equipamentos de informática</t>
  </si>
  <si>
    <t>Fabricação de equipamentos transmissores de comunicação, peças e acessórios</t>
  </si>
  <si>
    <t>Fabricação de equipamentos para sinalização e alarme</t>
  </si>
  <si>
    <t>Fabricação de aparelhos de recepção, reprodução, gravação e amplificação de áudio e video</t>
  </si>
  <si>
    <t>Fabricação de mídias virgens, magnéticas e ópticas</t>
  </si>
  <si>
    <t>Fabricação de jogos eletrônicos</t>
  </si>
  <si>
    <t>Manutenção e reparação de máquinas, aparelhos e materiais elétricos não especificados</t>
  </si>
  <si>
    <t>INDÚSTRIA DE MATERIAL DE TRANSPORTE</t>
  </si>
  <si>
    <t>Construção de embarcações para uso comercial e para usos especiais, exceto de grande porte</t>
  </si>
  <si>
    <t>Manutenção e reparação de máquinas motrizes não-elétricas</t>
  </si>
  <si>
    <t>Fabricação de locomotivas, vagões e outros materiais rodantes</t>
  </si>
  <si>
    <t>Fabricação de peças e acessórios para veículos ferroviários</t>
  </si>
  <si>
    <t>Manutenção e reparação de veículos ferroviários</t>
  </si>
  <si>
    <t>Fabricação de caminhões e ônibus</t>
  </si>
  <si>
    <t>Fabricação de outras peças e acessórios para veículos automotores não especificadas</t>
  </si>
  <si>
    <t>Fabricação de cabines, carrocerias e reboques para caminhões</t>
  </si>
  <si>
    <t>Fabricação de motocicletas, peças e acessórios</t>
  </si>
  <si>
    <t>Fabricação de bicicletas e triciclos não-motorizados, peças e acessórios</t>
  </si>
  <si>
    <t>Fabricação de aeronaves</t>
  </si>
  <si>
    <t>Fabricação de turbinas, motores e outros componentes e peças para aeronaves</t>
  </si>
  <si>
    <t>Fabricação de bancos e estofados para veículos automotores</t>
  </si>
  <si>
    <t>Fabricação de cabines, carrocerias e reboques para veículos automotores, exceto caminhões e ônibus</t>
  </si>
  <si>
    <t>INDÚSTRIA DE MADEIRA</t>
  </si>
  <si>
    <t>Serrarias com desdobramento de madeira</t>
  </si>
  <si>
    <t>Fabricação de madeira laminada e de chapas de madeira compensada, prensada e aglomerada</t>
  </si>
  <si>
    <t>Serrarias sem desdobramento de madeira</t>
  </si>
  <si>
    <t>Fabricação de casas de madeira pré-fabricadas</t>
  </si>
  <si>
    <t>Fabricação de esquadrias de madeira e de peças de madeira para instalações industriais e comerciais</t>
  </si>
  <si>
    <t>Fabricação de artefatos de tanoaria e de embalagens de madeira</t>
  </si>
  <si>
    <t>Fabricação de produtos diversos não especificados anteriormente</t>
  </si>
  <si>
    <t>Fabricação de artefatos diversos de madeira, exceto móveis</t>
  </si>
  <si>
    <t>Fabricação de partes para calçados, de qualquer material</t>
  </si>
  <si>
    <t>Fabricação de artefatos de cortiça, bambu, palha, vime e outros materiais trançados, exceto móveis</t>
  </si>
  <si>
    <t>Extração de madeira em florestas nativas</t>
  </si>
  <si>
    <t>Produção de carvão vegetal - florestas nativas</t>
  </si>
  <si>
    <t>INDÚSTRIA DE MOBILIÁRIO</t>
  </si>
  <si>
    <t>Fabricação de móveis com predominância de madeira</t>
  </si>
  <si>
    <t>Fabricação de móveis de outros materiais, exceto madeira e metal</t>
  </si>
  <si>
    <t>Fabricação de móveis com predominância de metal</t>
  </si>
  <si>
    <t>Fabricação de colchões</t>
  </si>
  <si>
    <t>Fabricação de artefatos de madeira, palha, cortiça, vime não especificados , exceto móveis</t>
  </si>
  <si>
    <t>Fabricação de celulose e outras pastas para a fabricação de papel</t>
  </si>
  <si>
    <t>INDÚSTRIA DE CELULOSE, PAPEL E PAPELÃO</t>
  </si>
  <si>
    <t>Fabricação de papel</t>
  </si>
  <si>
    <t>Fabricação de cartolina e papel-cartão</t>
  </si>
  <si>
    <t>Fabricação de produtos de papel, cartolina e papelão ondulado para uso comercial e de escritório</t>
  </si>
  <si>
    <t>Fabricação de produtos de pastas celulósicas, papel, cartolina e papelão ondulado não especificados</t>
  </si>
  <si>
    <t>Fabricação de embalagens de cartolina e papel-cartão</t>
  </si>
  <si>
    <t>Fabricação de produtos de papel, cartolina, papel-cartão e papelão de uso comercial e escritório</t>
  </si>
  <si>
    <t>INDÚSTRIA DE BORRACHA</t>
  </si>
  <si>
    <t>Fabricação de artefatos de borracha não especificados</t>
  </si>
  <si>
    <t>Fabricação de pneumáticos e de câmaras-de-ar</t>
  </si>
  <si>
    <t>Fabricação de equipamentos hidráulicos e pneumáticos, peças e acessórios, exceto válvulas</t>
  </si>
  <si>
    <t>Fabricação de artefatos de material plástico para outros usos não especificados</t>
  </si>
  <si>
    <t>INDÚSTRIA DE COUROS, PELES E PRODUTOS SIMILARES</t>
  </si>
  <si>
    <t>Curtimento e outras preparações de couro</t>
  </si>
  <si>
    <t>Fabricação de artefatos de couro não especificados</t>
  </si>
  <si>
    <t>INDÚSTRIA QUÍMICA / INDÚSTRIA DE PERFUMARIAS, SABÕES E VELAS</t>
  </si>
  <si>
    <t>Fabricação de outros produtos químicos inorgânicos não especificados</t>
  </si>
  <si>
    <t>Fabricação de outros produtos químicos não especificados</t>
  </si>
  <si>
    <t>Fabricação de gases industriais</t>
  </si>
  <si>
    <t>Fabricação de produtos petroquímicos básicos</t>
  </si>
  <si>
    <t>Fabricação de aditivos de uso industrial</t>
  </si>
  <si>
    <t>Fabricação de resinas termoplásticas</t>
  </si>
  <si>
    <t>Fabricação de intermediários para plastificantes, resinas e fibras</t>
  </si>
  <si>
    <t>Fabricação de fibras artificiais e sintéticas</t>
  </si>
  <si>
    <t>Fabricação de elastômeros</t>
  </si>
  <si>
    <t>Fabricação de defensivos agrícolas</t>
  </si>
  <si>
    <t>Fabricação de adubos e fertilizantes</t>
  </si>
  <si>
    <t>Fabricação de pólvoras, explosivos e detonantes</t>
  </si>
  <si>
    <t>Fabricação de artigos pirotécnicos</t>
  </si>
  <si>
    <t>Fabricação de tintas, vernizes, esmaltes e lacas</t>
  </si>
  <si>
    <t>Fabricação de adesivos e selantes</t>
  </si>
  <si>
    <t>Fabricação de óleos vegetais refinados, exceto óleo de milho</t>
  </si>
  <si>
    <t>Fabricação de pós alimentícios</t>
  </si>
  <si>
    <t>Fabricação de sabões e detergentes sintéticos</t>
  </si>
  <si>
    <t>Fabricação de produtos de limpeza e polimento</t>
  </si>
  <si>
    <t>Fabricação de desinfestantes domissanitários</t>
  </si>
  <si>
    <t>Fabricação de cosméticos, produtos de perfumaria e de higiene pessoal</t>
  </si>
  <si>
    <t>Fabricação de velas, inclusive decorativas</t>
  </si>
  <si>
    <t>INDÚSTRIA DE PRODUTOS - MEDICAMENTOS</t>
  </si>
  <si>
    <t>Fabricação de medicamentos alopáticos para uso humano</t>
  </si>
  <si>
    <t>Fabricação de medicamentos homeopáticos para uso humano</t>
  </si>
  <si>
    <t>Fabricação de medicamentos para uso veterinário</t>
  </si>
  <si>
    <t>INDÚSTRIA DE PRODUTOS - PETRÓLEO</t>
  </si>
  <si>
    <t>Fabricação de produtos do refino de petróleo</t>
  </si>
  <si>
    <t>Fabricação de álcool</t>
  </si>
  <si>
    <t>INDÚSTRIA DE PRODUTOS DE MATERIAIS PLÁSTICOS</t>
  </si>
  <si>
    <t>Fabricação de artefatos de material plástico para uso na construção, exceto tubos e acessórios</t>
  </si>
  <si>
    <t>Fabricação de artefatos de material plástico para usos industriais</t>
  </si>
  <si>
    <t>Fabricação de artefatos de material plástico para uso pessoal e doméstico</t>
  </si>
  <si>
    <t>Fabricação de embalagens de material plástico</t>
  </si>
  <si>
    <t>Fabricação de tubos e acessórios de material plástico para uso na construção</t>
  </si>
  <si>
    <t>INDÚSTRIA TEXTIL</t>
  </si>
  <si>
    <t>Preparação e fiação de fibras têxteis naturais, exceto algodão</t>
  </si>
  <si>
    <t>Fabricação de outros produtos têxteis não especificados</t>
  </si>
  <si>
    <t>Preparação e fiação de fibras de algodão</t>
  </si>
  <si>
    <t>Fiação de fibras artificiais e sintéticas</t>
  </si>
  <si>
    <t>Fabricação de linhas para costurar e bordar</t>
  </si>
  <si>
    <t>Tecelagem de fios de fibras têxteis naturais, exceto algodão</t>
  </si>
  <si>
    <t>Fabricação de tecidos de malha</t>
  </si>
  <si>
    <t>Tecelagem de fios de fibras artificiais e sintéticas</t>
  </si>
  <si>
    <t>Fabricação de tecidos especiais, inclusive artefatos</t>
  </si>
  <si>
    <t>Fabricação de artefatos de cordoaria</t>
  </si>
  <si>
    <t>Outros serviços de acabamento em fios, tecidos, artefatos têxteis e peças do vestuário</t>
  </si>
  <si>
    <t>Fabricação de artefatos de tapeçaria</t>
  </si>
  <si>
    <t>INDÚSTRIA DE VESTUÁRIO, CALÇADOS E ARTEFATOS DE TECIDOS</t>
  </si>
  <si>
    <t>Confecção de peças do vestuário, exceto roupas íntimas e as confeccionadas sob medida</t>
  </si>
  <si>
    <t>Confecção de roupas íntimas</t>
  </si>
  <si>
    <t>Fabricação de artefatos têxteis para uso doméstico</t>
  </si>
  <si>
    <t>Confecção de roupas profissionais, exceto sob medida</t>
  </si>
  <si>
    <t>Fabricação de equipamentos e acessórios para segurança pessoal e profissional</t>
  </si>
  <si>
    <t>Fabricação de artigos do vestuário, produzidos em malharias e tricotagens, exceto meias</t>
  </si>
  <si>
    <t>Fabricação de meias</t>
  </si>
  <si>
    <t>Fabricação de acessórios do vestuário, exceto para segurança e proteção</t>
  </si>
  <si>
    <t>Fabricação de guarda-chuvas e similares</t>
  </si>
  <si>
    <t>Fabricação de artigos para viagem, bolsas e semelhantes de qualquer material</t>
  </si>
  <si>
    <t>INDÚSTRIA DE PRODUTOS ALIMENTARES</t>
  </si>
  <si>
    <t>Moagem e fabricação de produtos de origem vegetal não especificados</t>
  </si>
  <si>
    <t>Moagem de trigo e fabricação de derivados</t>
  </si>
  <si>
    <t>Torrefação e moagem de café</t>
  </si>
  <si>
    <t>Fabricação de produtos à base de café</t>
  </si>
  <si>
    <t>Fabricação de farinha de milho e derivados, exceto óleos de milho</t>
  </si>
  <si>
    <t>Fabricação de farinha de mandioca e derivados</t>
  </si>
  <si>
    <t>Fabricação de refrigerantes</t>
  </si>
  <si>
    <t>Fabricação de açúcar de cana refinado</t>
  </si>
  <si>
    <t>Fabricação de amidos e féculas de vegetais</t>
  </si>
  <si>
    <t>Fabricação de açúcar de cereais (dextrose) e de beterraba</t>
  </si>
  <si>
    <t>Fabricação de produtos derivados do cacau e de chocolates</t>
  </si>
  <si>
    <t>Fabricação de frutas cristalizadas, balas e semelhantes</t>
  </si>
  <si>
    <t>Fabricação de conservas de legumes e outros vegetais, exceto palmito</t>
  </si>
  <si>
    <t>Fabricação de conservas de legumes e outros vegetais</t>
  </si>
  <si>
    <t>Fabricação de conservas de frutas</t>
  </si>
  <si>
    <t>Fabricação de outros produtos alimentícios não especificados</t>
  </si>
  <si>
    <t>Fabricação de especiarias, molhos, temperos e condimentos</t>
  </si>
  <si>
    <t>Refino e outros tratamentos do sal</t>
  </si>
  <si>
    <t>Fabricação de margarina e outras gorduras vegetais e de óleos não-comestíveis de animais</t>
  </si>
  <si>
    <t>Fabricação de vinagres</t>
  </si>
  <si>
    <t>Frigorífico - abate de bovinos</t>
  </si>
  <si>
    <t>Frigorífico - abate de suínos</t>
  </si>
  <si>
    <t>Frigorífico - abate de eqüinos</t>
  </si>
  <si>
    <t>Abate de aves</t>
  </si>
  <si>
    <t>Fabricação de produtos de carne</t>
  </si>
  <si>
    <t>Preparação de subprodutos do abate</t>
  </si>
  <si>
    <t>Preservação de peixes, crustáceos e moluscos</t>
  </si>
  <si>
    <t>Fabricação de conservas de peixes, crustáceos e moluscos</t>
  </si>
  <si>
    <t>Fabricação de laticínios</t>
  </si>
  <si>
    <t>Fabricação de massas alimentícias</t>
  </si>
  <si>
    <t>Fabricação de produtos de panificação</t>
  </si>
  <si>
    <t>Fabricação de sorvetes e outros gelados comestíveis</t>
  </si>
  <si>
    <t>Fabricação de fermentos e leveduras</t>
  </si>
  <si>
    <t>Fabricação de gelo comum</t>
  </si>
  <si>
    <t>Fabricação de alimentos para animais</t>
  </si>
  <si>
    <t>Fabricação de alimentos dietéticos e complementos alimentares</t>
  </si>
  <si>
    <t>INDÚSTRIA DE BEBIDAS</t>
  </si>
  <si>
    <t>Fabricação de vinho</t>
  </si>
  <si>
    <t>Fabricação de aguardente de cana-de-açúcar</t>
  </si>
  <si>
    <t>Fabricação de outras aguardentes e bebidas destiladas</t>
  </si>
  <si>
    <t>Fabricação de cervejas e chopes</t>
  </si>
  <si>
    <t>Fabricação de malte, inclusive malte uísque</t>
  </si>
  <si>
    <t>Fabricação de águas envasadas</t>
  </si>
  <si>
    <t>Fabricação de refrescos, xaropes e pós para refrescos, exceto refrescos de frutas</t>
  </si>
  <si>
    <t>INDÚSTRIA DE FUMO</t>
  </si>
  <si>
    <t>Processamento industrial do fumo</t>
  </si>
  <si>
    <t>Fabricação de cigarros</t>
  </si>
  <si>
    <t>Fabricação de cigarrilhas e charutos</t>
  </si>
  <si>
    <t>Fabricação de outros produtos do fumo, exceto cigarros, cigarrilhas e charutos</t>
  </si>
  <si>
    <t>INDÚSTRIA DE EDITORIA E GRÁFICA</t>
  </si>
  <si>
    <t>Edição de jornais</t>
  </si>
  <si>
    <t>Edição de revistas</t>
  </si>
  <si>
    <t>Edição de livros</t>
  </si>
  <si>
    <t>Impressão de material para outros usos</t>
  </si>
  <si>
    <t>Impressão de material para uso publicitário</t>
  </si>
  <si>
    <t>Impressão de material de segurança</t>
  </si>
  <si>
    <t>Impressão de livros, revistas e outras publicações periódicas</t>
  </si>
  <si>
    <t>Impressão de materiais para outros usos</t>
  </si>
  <si>
    <t>Serviços de acabamentos gráficos</t>
  </si>
  <si>
    <t>Serviços de acabamentos gráficos, exceto encadernação e plastificação</t>
  </si>
  <si>
    <t>Serviços de pré-impressão</t>
  </si>
  <si>
    <t>INDÚSTRIAS DIVERSAS</t>
  </si>
  <si>
    <t>Fabricação de aparelhos e equipamentos de medida, teste e controle</t>
  </si>
  <si>
    <t>Fabricação de materiais para medicina e odontologia</t>
  </si>
  <si>
    <t>Fabricação instrumentos não-eletrônicos e utens. de uso médico, cirúrgico, odonto. e de laboratório</t>
  </si>
  <si>
    <t>Fabricação de aparelhos eletromédicos e eletroterapêuticos e equipamentos de irradiação</t>
  </si>
  <si>
    <t>Fabricação de aparelhos fotográficos e cinematográficos, peças e acessórios</t>
  </si>
  <si>
    <t>Fabricação de equipamentos e instrumentos ópticos, peças e acessórios</t>
  </si>
  <si>
    <t>Fabricação de artigos ópticos</t>
  </si>
  <si>
    <t>Lapidação de gemas</t>
  </si>
  <si>
    <t>Fabricação de artefatos de joalheria e ourivesaria</t>
  </si>
  <si>
    <t>Fabricação de bijuterias e artefatos semelhantes</t>
  </si>
  <si>
    <t>Cunhagem de moedas e medalhas</t>
  </si>
  <si>
    <t>Fabricação de instrumentos musicais, peças e acessórios</t>
  </si>
  <si>
    <t>Fabricação de escovas, pincéis e vassouras</t>
  </si>
  <si>
    <t>Fabricação de outros brinquedos e jogos recreativos não especificados</t>
  </si>
  <si>
    <t>Confecção de peças do vestuário, exceto roupas íntimas</t>
  </si>
  <si>
    <t>Fabricação de aviamentos para costura</t>
  </si>
  <si>
    <t>Fabricação de letras, letreiros e placas de qualquer material, exceto luminosos</t>
  </si>
  <si>
    <t>Fabricação de filtros para cigarros</t>
  </si>
  <si>
    <t>Fabricação de calçados de couro</t>
  </si>
  <si>
    <t>Fabricação de calçados de materiais não especificados</t>
  </si>
  <si>
    <t>Fabricação de calçados de material sintético</t>
  </si>
  <si>
    <t>INDÚSTRIA DE CONSTRUÇÃO</t>
  </si>
  <si>
    <t>Construção de edifícios</t>
  </si>
  <si>
    <t>Construção de rodovias e ferrovias</t>
  </si>
  <si>
    <t>Construção de obras-de-arte especiais</t>
  </si>
  <si>
    <t>Obras de montagem industrial</t>
  </si>
  <si>
    <t>Obras de urbanização - ruas, praças e calçadas</t>
  </si>
  <si>
    <t>Outras obras de engenharia civil não especificadas</t>
  </si>
  <si>
    <t>Perfurações e sondagens</t>
  </si>
  <si>
    <t>Obras de engenharia civil não especificadas</t>
  </si>
  <si>
    <t>Outras obras de instalações em construções não especificadas</t>
  </si>
  <si>
    <t>Instalação, manutenção e reparação de elevadores, escadas e esteiras rolantes</t>
  </si>
  <si>
    <t>Obras de instalações em construções não especificadas</t>
  </si>
  <si>
    <t>Obras de terraplenagem</t>
  </si>
  <si>
    <t>Montagem e instalação de sistemas e equipamentos de iluminação e sinalização</t>
  </si>
  <si>
    <t>Serviços de preparação do terreno não especificados</t>
  </si>
  <si>
    <t>Demolição de edifícios e outras estruturas</t>
  </si>
  <si>
    <t>INDÚSTRIA DE UTILIDADE PÚBLICA</t>
  </si>
  <si>
    <t>Distribuição de energia elétrica</t>
  </si>
  <si>
    <t>Distribuição de combustíveis gasosos por redes urbanas</t>
  </si>
  <si>
    <t>Captação, tratamento e distribuição de água</t>
  </si>
  <si>
    <t>Coleta de resíduos não-perigosos</t>
  </si>
  <si>
    <t>COMÉRCIO VAREJISTA</t>
  </si>
  <si>
    <t>Comércio varejista de hortifrutigranjeiros</t>
  </si>
  <si>
    <t>Comércio varejista de laticínios e frios</t>
  </si>
  <si>
    <t>Padaria e confeitaria com predominância de produção própria</t>
  </si>
  <si>
    <t>Comércio varejista de carnes - açougues</t>
  </si>
  <si>
    <t>Peixaria</t>
  </si>
  <si>
    <t>Comércio varejista de bebidas</t>
  </si>
  <si>
    <t>Tabacaria</t>
  </si>
  <si>
    <t>Comércio varejista de produtos alimentícios em geral ou especializado não especificados</t>
  </si>
  <si>
    <t>Comércio varejista de produtos farmacêuticos, com manipulação de fórmulas</t>
  </si>
  <si>
    <t>Comércio varejista de cosméticos, produtos de perfumaria e de higiene pessoal</t>
  </si>
  <si>
    <t>Comércio varejista de medicamentos veterinários</t>
  </si>
  <si>
    <t>Comércio varejista de artigos médicos e ortopédicos</t>
  </si>
  <si>
    <t>Comércio varejista de produtos saneantes domissanitários</t>
  </si>
  <si>
    <t>Comércio varejista de tecidos</t>
  </si>
  <si>
    <t>Comércio varejista de artigos do vestuário e acessórios</t>
  </si>
  <si>
    <t>Comércio varejista de calçados</t>
  </si>
  <si>
    <t>Comercio varejista de artigos de armarinho</t>
  </si>
  <si>
    <t>Comércio varejista de móveis</t>
  </si>
  <si>
    <t>Comércio varejista de artigos de colchoaria</t>
  </si>
  <si>
    <t>Comércio varejista de artigos de tapeçaria, cortinas e persianas</t>
  </si>
  <si>
    <t>Comercio varejista de artigos de cama, mesa e banho</t>
  </si>
  <si>
    <t>Comércio varejista de ferragens e ferramentas</t>
  </si>
  <si>
    <t>Comércio atacadista de máquinas e equipamentos para uso industrial; partes e peças</t>
  </si>
  <si>
    <t>Comércio varejista de vidros</t>
  </si>
  <si>
    <t>Comércio varejista de madeira e artefatos</t>
  </si>
  <si>
    <t>Comércio varejista de materiais de construção em geral</t>
  </si>
  <si>
    <t>Comércio varejista de tintas e materiais para pintura</t>
  </si>
  <si>
    <t>Comércio varejista de material elétrico</t>
  </si>
  <si>
    <t>Comércio a varejo de automóveis, camionetas e utilitários novos</t>
  </si>
  <si>
    <t>Comércio a varejo de peças e acessórios novos para veículos automotores</t>
  </si>
  <si>
    <t>Comércio varejista de bicicletas e triciclos; peças e acessórios</t>
  </si>
  <si>
    <t>Representantes comerciais e agentes do comércio de mercadorias em geral não especializado</t>
  </si>
  <si>
    <t>Lojas de variedades, exceto lojas de departamentos ou magazines</t>
  </si>
  <si>
    <t>Comércio varejista de equipamentos para escritório</t>
  </si>
  <si>
    <t>Comércio varejista especializado de equipamentos de telefonia e comunicação</t>
  </si>
  <si>
    <t>Comércio varejista especializado de equipamentos e suprimentos de informática</t>
  </si>
  <si>
    <t>Representantes comerciais e agentes do comércio de máquinas, equipamentos, embarcações e aeronaves</t>
  </si>
  <si>
    <t>Comércio varejista acessórios p/ aparelhos eletroeletr. uso doméstico, exceto inform./comunicação</t>
  </si>
  <si>
    <t>Comércio varejista de combustíveis para veículos automotores</t>
  </si>
  <si>
    <t>Comércio varejista de gás liqüefeito de petróleo (GLP)</t>
  </si>
  <si>
    <t>Comércio varejista de artigos de papelaria</t>
  </si>
  <si>
    <t>Comércio varejista de jornais e revistas</t>
  </si>
  <si>
    <t>Comércio varejista especializado de instrumentos musicais e acessórios</t>
  </si>
  <si>
    <t>Comércio varejista de artigos de joalheria</t>
  </si>
  <si>
    <t>Comércio varejista de artigos de óptica</t>
  </si>
  <si>
    <t>Comércio varejista de artigos fotográficos e para filmagem</t>
  </si>
  <si>
    <t>Comércio varejista de brinquedos e artigos recreativos</t>
  </si>
  <si>
    <t>Comércio varejista de artigos de caça, pesca e camping</t>
  </si>
  <si>
    <t>Comércio varejista de outros produtos não especificados</t>
  </si>
  <si>
    <t>Comércio varejista de outros artigos de uso doméstico não especificados</t>
  </si>
  <si>
    <t>Comércio varejista de artigos de uso doméstico não especificados</t>
  </si>
  <si>
    <t>Comércio varejista de plantas e flores naturais</t>
  </si>
  <si>
    <t>Comércio varejista de animais vivos e de artigos e alimentos para animais de estimação</t>
  </si>
  <si>
    <t>Casas lotéricas</t>
  </si>
  <si>
    <t>Comércio varejista de outros artigos usados</t>
  </si>
  <si>
    <t>Comércio varejista de suvenires, bijuterias e artesanatos</t>
  </si>
  <si>
    <t>Comércio varejista de fogos de artifício e artigos pirotécnicos</t>
  </si>
  <si>
    <t>Comércio varejista de outros produtos novos não especificados</t>
  </si>
  <si>
    <t>COMÉRCIO ATACADISTA</t>
  </si>
  <si>
    <t>Comércio atacadista de produtos da extração mineral, exceto combustíveis</t>
  </si>
  <si>
    <t>Comércio atacadista de combustíveis sólidos, líquidos e gasosos, exceto gás natural e GLP</t>
  </si>
  <si>
    <t>Comércio atacadista de combustíveis de origem mineral em bruto</t>
  </si>
  <si>
    <t>Comércio atacadista de matérias-primas agrícolas não especificadas</t>
  </si>
  <si>
    <t>Comércio atacadista de matérias-primas agrícolas com atividade de fracionamento e acondicionamento</t>
  </si>
  <si>
    <t>Comércio atacadista de madeira e produtos derivados</t>
  </si>
  <si>
    <t>Comércio atacadista de animais vivos</t>
  </si>
  <si>
    <t>Comércio atacadista de animais vivos, alimentos para animais e matérias-primas agrícolas</t>
  </si>
  <si>
    <t>Comércio atacadista de frutas, verduras, raízes, tubérculos, hortaliças e legumes frescos</t>
  </si>
  <si>
    <t>Comércio atacadista de leite e laticínios</t>
  </si>
  <si>
    <t>Comércio atacadista de pães, bolos, biscoitos e similares</t>
  </si>
  <si>
    <t>Comércio atacadista de carnes bovinas e suínas e derivados</t>
  </si>
  <si>
    <t>Comércio atacadista de pescados e frutos do mar</t>
  </si>
  <si>
    <t>Comércio atacadista de cerveja, chope e refrigerante</t>
  </si>
  <si>
    <t>Comércio atacadista de cereais e leguminosas beneficiados</t>
  </si>
  <si>
    <t>Comércio atacadista de mercadorias em geral, com predominância de produtos alimentícios</t>
  </si>
  <si>
    <t>Fabricação de produtos alimentícios não especificados</t>
  </si>
  <si>
    <t>Comércio atacadista de medicamentos e drogas de uso humano</t>
  </si>
  <si>
    <t>Comércio atacadista de produtos de higiene pessoal</t>
  </si>
  <si>
    <t>Comércio atacadista de medicamentos e drogas de uso veterinário</t>
  </si>
  <si>
    <t>Comércio atacadista de produtos de higiene, limpeza e conservação domiciliar</t>
  </si>
  <si>
    <t>Comércio atacadista de produtos odontológicos</t>
  </si>
  <si>
    <t>Comércio atacadista de defensivos agrícolas, adubos, fertilizantes e corretivos do solo</t>
  </si>
  <si>
    <t>Comércio atacadista de outros produtos químicos e petroquímicos não especificados</t>
  </si>
  <si>
    <t>Comércio atacadista de tecidos</t>
  </si>
  <si>
    <t>Comércio atacadista de tecidos, artefatos de tecidos e de armarinho</t>
  </si>
  <si>
    <t>Comércio atacadista de artigos do vestuário e acessórios, exceto profissionais e de segurança</t>
  </si>
  <si>
    <t>Comércio atacadista de bolsas, malas e artigos de viagem</t>
  </si>
  <si>
    <t>Comércio atacadista de calçados</t>
  </si>
  <si>
    <t>Comércio atacadista de roupas e acessórios para uso profissional e de segurança do trabalho</t>
  </si>
  <si>
    <t>Comércio atacadista de artigos de armarinho</t>
  </si>
  <si>
    <t>Comércio atacadista de móveis e artigos de colchoaria</t>
  </si>
  <si>
    <t>Comércio atacadista de equipamentos e artigos de uso pessoal e doméstico não especificados</t>
  </si>
  <si>
    <t>Comércio atacadista de artigos de tapeçaria; persianas e cortinas</t>
  </si>
  <si>
    <t>Comércio atacadista de artigos de cama, mesa e banho</t>
  </si>
  <si>
    <t>Comércio atacadista de ferragens e ferramentas</t>
  </si>
  <si>
    <t>Comércio atacadista de bombas e compressores; partes e peças</t>
  </si>
  <si>
    <t>Comércio atacadista de vidros, espelhos e vitrais</t>
  </si>
  <si>
    <t>Comércio atacadista de materiais de construção em geral</t>
  </si>
  <si>
    <t>Comércio atacadista de tintas, vernizes e similares</t>
  </si>
  <si>
    <t>Comércio atacadista de material elétrico</t>
  </si>
  <si>
    <t>Comércio por atacado de automóveis, camionetas e utilitários novos e usados</t>
  </si>
  <si>
    <t>Comércio por atacado de peças e acessórios novos para veículos automotores</t>
  </si>
  <si>
    <t>Comércio atacadista de bicicletas, triciclos e outros veículos recreativos</t>
  </si>
  <si>
    <t>Comércio atacadista de mercadorias em geral, sem predominância de alimentos ou insumos agropecuários</t>
  </si>
  <si>
    <t>Comércio atacadista de máquinas e equipamentos para uso comercial; partes e peças</t>
  </si>
  <si>
    <t>Comércio atacadista de componentes eletrônicos e equipamentos de telefonia e comunicação</t>
  </si>
  <si>
    <t>Comércio atacadista de equipamentos de informática</t>
  </si>
  <si>
    <t>Comércio atacadista de máquinas, aparelhos e equipamentos para uso agropecuário; partes e peças</t>
  </si>
  <si>
    <t>Comércio varejista especializado de eletrodomésticos e equipamentos de áudio e vídeo</t>
  </si>
  <si>
    <t>Comércio atacadista máquinas, aparelhos e equipamentos de odonto-médico-hospitalar; partes e peças</t>
  </si>
  <si>
    <t>Comércio atacadista de combustíveis de origem vegetal, exceto álcool carburante</t>
  </si>
  <si>
    <t>Comércio atacadista de lubrificantes</t>
  </si>
  <si>
    <t>Comércio atacadista de papel e papelão em bruto</t>
  </si>
  <si>
    <t>Comércio atacadista de livros, jornais e outras publicações</t>
  </si>
  <si>
    <t>Comércio atacadista equipamentos e artigos de uso pessoal e doméstico não especificados</t>
  </si>
  <si>
    <t>Comércio atacadista especializado em outros produtos intermediários não especificados</t>
  </si>
  <si>
    <t>Comércio varejista de artigos recreativos e esportivos</t>
  </si>
  <si>
    <t>Comércio atacadista de couros, lãs, peles e outros subprodutos não-comestíveis de origem animal</t>
  </si>
  <si>
    <t>Comércio atacadista de sementes, flores, plantas e gramas</t>
  </si>
  <si>
    <t>Comércio atacadista de cigarros, cigarrilhas e charutos</t>
  </si>
  <si>
    <t>Atividades de despachantes aduaneiros</t>
  </si>
  <si>
    <t>SERVIÇOS DE TRANSPORTE</t>
  </si>
  <si>
    <t>Transporte rodoviário coletivo de passageiros, com itinerário fixo, municipal</t>
  </si>
  <si>
    <t>Outras atividades auxiliares dos transportes terrestres não especificadas</t>
  </si>
  <si>
    <t>Transporte rodoviário de mudanças</t>
  </si>
  <si>
    <t>Transporte rodoviário de carga, exceto produtos perigosos e mudanças</t>
  </si>
  <si>
    <t>Transporte metroviário</t>
  </si>
  <si>
    <t>Transporte marítimo de cabotagem - passageiros</t>
  </si>
  <si>
    <t>Transporte por navegação interior de carga, municipal, exceto travessia</t>
  </si>
  <si>
    <t>Transporte aéreo de passageiros regular</t>
  </si>
  <si>
    <t>Serviço de táxi aéreo e locação de aeronaves com tripulação</t>
  </si>
  <si>
    <t>Transporte dutoviário</t>
  </si>
  <si>
    <t>Trens turísticos, teleféricos e similares</t>
  </si>
  <si>
    <t>SERVIÇOS DE COMUNICAÇÕES</t>
  </si>
  <si>
    <t>Atividades do Correio Nacional</t>
  </si>
  <si>
    <t>Serviços de redes de transporte de telecomunicações - SRTT</t>
  </si>
  <si>
    <t>SERVIÇOS DE ALOJAMENTO E ALIMENTAÇÃO</t>
  </si>
  <si>
    <t>Hotéis</t>
  </si>
  <si>
    <t>Pensões (alojamento)</t>
  </si>
  <si>
    <t>Outros tipos de alojamento não especificados</t>
  </si>
  <si>
    <t>Restaurantes e similares</t>
  </si>
  <si>
    <t>Bares e outros estabelecimentos especializados em servir bebidas</t>
  </si>
  <si>
    <t>Lanchonetes, casas de chá, de sucos e similares</t>
  </si>
  <si>
    <t>Serviços de alimentação para eventos e recepções - bufê</t>
  </si>
  <si>
    <t>Serviços ambulantes de alimentação</t>
  </si>
  <si>
    <t>SERVIÇOS DE REPARAÇÃO, MANUTENÇÃO E CONSERVAÇÃO</t>
  </si>
  <si>
    <t>Manutenção e reparação de equipamentos e produtos não especificados</t>
  </si>
  <si>
    <t>Fabricação de máquinas e equipamentos de uso geral não especificados</t>
  </si>
  <si>
    <t>Serviços de manutenção e reparação mecânica de veículos automotores</t>
  </si>
  <si>
    <t>Reparação de artigos do mobiliário</t>
  </si>
  <si>
    <t>Reparação e manutenção de outros objetos e equipamentos pessoais e domésticos não especificados</t>
  </si>
  <si>
    <t>Reparação e manutenção de objetos e equipamentos pessoais e domésticos não especificados</t>
  </si>
  <si>
    <t>Reparação de calçados, bolsas e artigos de viagem</t>
  </si>
  <si>
    <t>Reparação de jóias</t>
  </si>
  <si>
    <t>SERVIÇOS PESSOAIS</t>
  </si>
  <si>
    <t>Lavanderias</t>
  </si>
  <si>
    <t>Cabeleireiros</t>
  </si>
  <si>
    <t>Clínicas de estética e similares</t>
  </si>
  <si>
    <t>Outras atividades de serviços pessoais não especificadas</t>
  </si>
  <si>
    <t>Serviços de funerárias</t>
  </si>
  <si>
    <t>Atividades de rádio</t>
  </si>
  <si>
    <t>Atividades de televisão aberta</t>
  </si>
  <si>
    <t>SERVIÇOS DE DIVERSÃO</t>
  </si>
  <si>
    <t>Outras atividades de recreação e lazer não especificadas</t>
  </si>
  <si>
    <t>Discotecas, danceterias, salões de dança e similares</t>
  </si>
  <si>
    <t>Artes cênicas, espetáculos e atividades complementares não especificados</t>
  </si>
  <si>
    <t>Aluguel de equipamentos recreativos e esportivos</t>
  </si>
  <si>
    <t>Exploração de jogos eletrônicos recreativos</t>
  </si>
  <si>
    <t>Clubes sociais, esportivos e similares</t>
  </si>
  <si>
    <t>Atividades de recreação e lazer não especificadas</t>
  </si>
  <si>
    <t>SERVIÇOS COMERCIAIS</t>
  </si>
  <si>
    <t>Atividades de apoio à agricultura não especificadas</t>
  </si>
  <si>
    <t>Atividades de apoio à pecuária não especificadas</t>
  </si>
  <si>
    <t>Serviços de agronomia e de consultoria às atividades agrícolas e pecuárias</t>
  </si>
  <si>
    <t>Compra e venda de imóveis próprios</t>
  </si>
  <si>
    <t>Administração de consórcios para aquisição de bens e direitos</t>
  </si>
  <si>
    <t>Emissão de vales-alimentação, vales-transporte e similares</t>
  </si>
  <si>
    <t>Outras atividades auxiliares dos serviços financeiros não especificadas</t>
  </si>
  <si>
    <t>Atividades de administração de fundos por contrato ou comissão</t>
  </si>
  <si>
    <t>Atividades auxiliares de seguros, previdência complementar e planos de saúde</t>
  </si>
  <si>
    <t>Atividades auxiliares de transportes aéreos, exceto operação de aeroportos e campos de aterrissagem</t>
  </si>
  <si>
    <t>Atividades auxiliares dos transportes terrestres não especificadas</t>
  </si>
  <si>
    <t>Atividades auxiliares dos transportes aquaviários não especificadas</t>
  </si>
  <si>
    <t>Armazéns gerais</t>
  </si>
  <si>
    <t>Agências de viagens</t>
  </si>
  <si>
    <t>Serviços de arquitetura</t>
  </si>
  <si>
    <t>Atividades de estudos geológicos</t>
  </si>
  <si>
    <t>Limpeza em prédios e em domicílios</t>
  </si>
  <si>
    <t>Decoração de interiores</t>
  </si>
  <si>
    <t>Suporte técnico, manutenção e outros serviços em tecnologia da informação</t>
  </si>
  <si>
    <t>Serviços advocatícios</t>
  </si>
  <si>
    <t>Consultoria em publicidade</t>
  </si>
  <si>
    <t>Promoção de vendas</t>
  </si>
  <si>
    <t>Atividades de pós-produção cinematográfica, de vídeos e de programas de televisão não especificadas</t>
  </si>
  <si>
    <t>Atividades de produção de fotografias</t>
  </si>
  <si>
    <t>Atividades de vigilância e segurança privada</t>
  </si>
  <si>
    <t>Outras atividades de serviços prestados principalmente às empresas não especificadas</t>
  </si>
  <si>
    <t>Serviços de microfilmagem</t>
  </si>
  <si>
    <t>Serviços de lavagem, lubrificação e polimento de veículos automotores</t>
  </si>
  <si>
    <t>Tinturarias</t>
  </si>
  <si>
    <t>Atividades auxiliares dos serviços financeiros não especificadas</t>
  </si>
  <si>
    <t>Atividades de práticas integrativas e complementares em saúde humana</t>
  </si>
  <si>
    <t>Laboratórios clínicos</t>
  </si>
  <si>
    <t>Atividades de fisioterapia</t>
  </si>
  <si>
    <t>Atividades de profissionais da área de saúde não especificadas</t>
  </si>
  <si>
    <t>Atividades veterinárias</t>
  </si>
  <si>
    <t>Planos de saúde</t>
  </si>
  <si>
    <t>Atividades de profissionais da área de saúde, exceto médicos e odontólogos</t>
  </si>
  <si>
    <t>COMÉRCIO, INCORPORAÇÃO E LOTEAMENTO E ADMINISTRAÇÃO DE IMÓVIES</t>
  </si>
  <si>
    <t>Corretagem no aluguel de imóveis</t>
  </si>
  <si>
    <t>Gestão e administração da propriedade imobiliária</t>
  </si>
  <si>
    <t>Atividades imobiliárias de imóveis próprios</t>
  </si>
  <si>
    <t>Transporte rodoviário de carga, exceto produtos perigosos e mudanças, municipal</t>
  </si>
  <si>
    <t>Aluguel máquinas e equipamentos comerciais e industriais não especificados, sem operador</t>
  </si>
  <si>
    <t>Seleção e agenciamento de mão-de-obra</t>
  </si>
  <si>
    <t>Preparação de documentos e serviços especializados de apoio administrativo não especificados</t>
  </si>
  <si>
    <t>ENTIDADES FINANCEIRAS</t>
  </si>
  <si>
    <t>Holdings de instituições financeiras</t>
  </si>
  <si>
    <t>Bancos comerciais</t>
  </si>
  <si>
    <t>Bancos de investimento</t>
  </si>
  <si>
    <t>Sociedades de investimento</t>
  </si>
  <si>
    <t>Arrendamento mercantil</t>
  </si>
  <si>
    <t>Bancos múltiplos, com carteira comercial</t>
  </si>
  <si>
    <t>Cooperativas de crédito mútuo</t>
  </si>
  <si>
    <t>Distribuidoras de títulos e valores mobiliários</t>
  </si>
  <si>
    <t>Outras atividades de serviços financeiros não especificadas</t>
  </si>
  <si>
    <t>Atividades associativas não especificadas</t>
  </si>
  <si>
    <t>Seguros de vida</t>
  </si>
  <si>
    <t>Sociedades de capitalização</t>
  </si>
  <si>
    <t>Previdência complementar fechada</t>
  </si>
  <si>
    <t>Holdings de instituições não-financeiras</t>
  </si>
  <si>
    <t>Atividades de consultoria em gestão empresarial, exceto consultoria técnica específica</t>
  </si>
  <si>
    <t>Outras atividades de prestação de serviços de informação não especificadas</t>
  </si>
  <si>
    <t>FUNDAÇÕES, ENTIDADES E ASSOCIAÇÕES DE FINS NÃO LUCRATIVOS</t>
  </si>
  <si>
    <t>Albergues assistenciais</t>
  </si>
  <si>
    <t>Regulação das atividades de saúde, educação, serviços culturais e outros serviços sociais</t>
  </si>
  <si>
    <t>Previdência complementar aberta</t>
  </si>
  <si>
    <t>Atividades de organizações sindicais</t>
  </si>
  <si>
    <t>Atividades de organizações associativas profissionais</t>
  </si>
  <si>
    <t>Atividades de organizações associativas ligadas à cultura e à arte</t>
  </si>
  <si>
    <t>Atividades de organizações religiosas</t>
  </si>
  <si>
    <t>Atividades de organizações políticas</t>
  </si>
  <si>
    <t>Atividades de associações de defesa de direitos sociais</t>
  </si>
  <si>
    <t>Ensino fundamental</t>
  </si>
  <si>
    <t>Ensino médio</t>
  </si>
  <si>
    <t>Educação superior - graduação</t>
  </si>
  <si>
    <t>Ensino de idiomas</t>
  </si>
  <si>
    <t>Cursos preparatórios para concursos</t>
  </si>
  <si>
    <t>Educação profissional de nível técnico</t>
  </si>
  <si>
    <t>Outras atividades de ensino não especificadas</t>
  </si>
  <si>
    <t>Formação de condutores</t>
  </si>
  <si>
    <t>Ensino de música</t>
  </si>
  <si>
    <t>Ensino de esportes</t>
  </si>
  <si>
    <t>Ensino de arte e cultura não especificado</t>
  </si>
  <si>
    <t>COOPERATIVAS</t>
  </si>
  <si>
    <t>Cooperativas de crédito rural</t>
  </si>
  <si>
    <t>Crédito cooperativo</t>
  </si>
  <si>
    <t>Atividades de intermediação e agenciamento de serviços e negócios em geral, exceto imobiliários</t>
  </si>
  <si>
    <t>Cooeprativa de seguros</t>
  </si>
  <si>
    <t>Sociedades de crédito imobiliário</t>
  </si>
  <si>
    <t>ADMINISTRAÇÃO PÚBLICA DIRETA OU AUTÁRQUICA</t>
  </si>
  <si>
    <t>Administração pública em geral</t>
  </si>
  <si>
    <t>Administração pública municipal</t>
  </si>
  <si>
    <t>Cartórios</t>
  </si>
  <si>
    <t>RESIDENCIAL</t>
  </si>
  <si>
    <t>X001</t>
  </si>
  <si>
    <t>Residência</t>
  </si>
  <si>
    <t>X002</t>
  </si>
  <si>
    <t>Condomínio de prédio com predominância de ligações residenciais</t>
  </si>
  <si>
    <t>X003</t>
  </si>
  <si>
    <t>Residência em aglomerado</t>
  </si>
  <si>
    <t>Grupo Fator Demanda</t>
  </si>
  <si>
    <t>Mudança do nível de tensão ou da localização do ponto de entrega  sem que haja aumento do montante de uso do sistema de distribuição;</t>
  </si>
  <si>
    <t>Melhoria de qualidade ou continuidade do fornecimento em níveis superiores aos fixados pela ANEEL, ou em condições especiais não exigidas pelas disposições regulamentares vigentes;</t>
  </si>
  <si>
    <t>Empreendimentos habitacionais para fins urbanos e infraestrutura básica das redes de distribuição de energia elétrica internas aos empreendimentos de múltiplas unidades consumidoras ou regularização fundiária (Sem carga em condição de ser ligada);</t>
  </si>
  <si>
    <t>Ponto de referência:</t>
  </si>
  <si>
    <t>Nº instalação do vizinho:</t>
  </si>
  <si>
    <t>Se você já possuir a NS para os tipos de obras acima, informe-a aqui:</t>
  </si>
  <si>
    <t>4 - Prazo</t>
  </si>
  <si>
    <t>3 - Nomes do TLH e testemunhas</t>
  </si>
  <si>
    <t>Nome do representante do Terceiro Legalmente Habilitado</t>
  </si>
  <si>
    <t xml:space="preserve">Data Expedição:* </t>
  </si>
  <si>
    <r>
      <t>Prazo Negociado para a Conclusão da Obra</t>
    </r>
    <r>
      <rPr>
        <sz val="11"/>
        <color indexed="8"/>
        <rFont val="Arial"/>
        <family val="2"/>
      </rPr>
      <t xml:space="preserve">: </t>
    </r>
  </si>
  <si>
    <t>Quantidade</t>
  </si>
  <si>
    <t>Tipo de pessoa:</t>
  </si>
  <si>
    <t>Tipo de pessoa</t>
  </si>
  <si>
    <t>Pessoa Jurídica</t>
  </si>
  <si>
    <t>Pessoa Física</t>
  </si>
  <si>
    <t>EM/PE</t>
  </si>
  <si>
    <t>Análise de Projeto e Documentos para Incorporação de Redes 
(Exclusiva para terceiros legalmente habilitados do Grupo 0832)</t>
  </si>
  <si>
    <t>7 - Resumo dos Dados Elétricos da Instalação</t>
  </si>
  <si>
    <t>Ramo de atividade</t>
  </si>
  <si>
    <t>Carga futura:</t>
  </si>
  <si>
    <t>Tipo de solicitação:</t>
  </si>
  <si>
    <t>Carga atual:</t>
  </si>
  <si>
    <t>Grupo Atividade</t>
  </si>
  <si>
    <t>Posição</t>
  </si>
  <si>
    <t>Intervalo</t>
  </si>
  <si>
    <t>DESLOC(A2;1;CORRESP('1 - Solicitação'!$K$125;GrupoRamoAtividade;0);AT4)</t>
  </si>
  <si>
    <t>Indicador</t>
  </si>
  <si>
    <t>ADMINISTRAÇÃO PÚBLICA DIRETA OU AUTÁRQUICAAdministração pública em geral</t>
  </si>
  <si>
    <t>ADMINISTRAÇÃO PÚBLICA DIRETA OU AUTÁRQUICAAdministração pública municipal</t>
  </si>
  <si>
    <t>ADMINISTRAÇÃO PÚBLICA DIRETA OU AUTÁRQUICACartórios</t>
  </si>
  <si>
    <t>AGRICULTURA E CRIAÇÃO ANIMALCultivo de outros cereais não especificados</t>
  </si>
  <si>
    <t>AGRICULTURA E CRIAÇÃO ANIMALCultivo de frutas de lavoura permanente não especificadas</t>
  </si>
  <si>
    <t>AGRICULTURA E CRIAÇÃO ANIMALCultivo de cacau</t>
  </si>
  <si>
    <t>AGRICULTURA E CRIAÇÃO ANIMALCultivo de café</t>
  </si>
  <si>
    <t>AGRICULTURA E CRIAÇÃO ANIMALCultivo de cana-de-açúcar</t>
  </si>
  <si>
    <t>AGRICULTURA E CRIAÇÃO ANIMALHorticultura, exceto morango</t>
  </si>
  <si>
    <t>AGRICULTURA E CRIAÇÃO ANIMALHorticultura</t>
  </si>
  <si>
    <t>AGRICULTURA E CRIAÇÃO ANIMALCultivo de fumo</t>
  </si>
  <si>
    <t>AGRICULTURA E CRIAÇÃO ANIMALProdução de mudas e outras formas de propagação vegetal, certificadas</t>
  </si>
  <si>
    <t>AGRICULTURA E CRIAÇÃO ANIMALCultivo de outras fibras de lavoura temporária não especificadas</t>
  </si>
  <si>
    <t>AGRICULTURA E CRIAÇÃO ANIMALCultivo de flores e plantas ornamentais</t>
  </si>
  <si>
    <t>AGRICULTURA E CRIAÇÃO ANIMALCultivo de seringueira</t>
  </si>
  <si>
    <t>AGRICULTURA E CRIAÇÃO ANIMALConservação de florestas nativas</t>
  </si>
  <si>
    <t>AGRICULTURA E CRIAÇÃO ANIMALCultivo de outras plantas de lavoura permanente não especificadas</t>
  </si>
  <si>
    <t>AGRICULTURA E CRIAÇÃO ANIMALCriação de bovinos para corte</t>
  </si>
  <si>
    <t>AGRICULTURA E CRIAÇÃO ANIMALCriação de bovinos para leite</t>
  </si>
  <si>
    <t>AGRICULTURA E CRIAÇÃO ANIMALCriação de eqüinos</t>
  </si>
  <si>
    <t>AGRICULTURA E CRIAÇÃO ANIMALCriação de suínos</t>
  </si>
  <si>
    <t>AGRICULTURA E CRIAÇÃO ANIMALCriação de ovinos, inclusive para produção de lã</t>
  </si>
  <si>
    <t>AGRICULTURA E CRIAÇÃO ANIMALCriação de caprinos</t>
  </si>
  <si>
    <t>AGRICULTURA E CRIAÇÃO ANIMALCriação de bufalinos</t>
  </si>
  <si>
    <t>AGRICULTURA E CRIAÇÃO ANIMALCriação de animais não especificados</t>
  </si>
  <si>
    <t>AGRICULTURA E CRIAÇÃO ANIMALCriação de aves, exceto galináceos</t>
  </si>
  <si>
    <t>AGRICULTURA E CRIAÇÃO ANIMALApicultura</t>
  </si>
  <si>
    <t>AGRICULTURA E CRIAÇÃO ANIMALCriação de bicho-da-seda</t>
  </si>
  <si>
    <t>AGRICULTURA E CRIAÇÃO ANIMALExtração de madeira em florestas plantadas</t>
  </si>
  <si>
    <t>AGRICULTURA E CRIAÇÃO ANIMALColeta de látex em florestas nativas</t>
  </si>
  <si>
    <t>AGRICULTURA E CRIAÇÃO ANIMALColeta de produtos não-madeireiros não especificados em florestas nativas</t>
  </si>
  <si>
    <t>AGRICULTURA E CRIAÇÃO ANIMALFabricação de produtos químicos orgânicos não especificados</t>
  </si>
  <si>
    <t>AGRICULTURA E CRIAÇÃO ANIMALPesca de peixes em água doce</t>
  </si>
  <si>
    <t>AGRICULTURA E CRIAÇÃO ANIMALCriação de peixes em água doce</t>
  </si>
  <si>
    <t>AGRICULTURA E CRIAÇÃO ANIMALCriação de camarões em água salgada e salobra</t>
  </si>
  <si>
    <t>AGRICULTURA E CRIAÇÃO ANIMALCriação de ostras e mexilhões em água salgada e salobra</t>
  </si>
  <si>
    <t>AGRICULTURA E CRIAÇÃO ANIMALCriação de ostras e mexilhões em água doce</t>
  </si>
  <si>
    <t>AGRICULTURA E CRIAÇÃO ANIMALCriação de escargô</t>
  </si>
  <si>
    <t>AGRICULTURA E CRIAÇÃO ANIMALRanicultura</t>
  </si>
  <si>
    <t>AGRICULTURA E CRIAÇÃO ANIMALColeta de outros produtos aquáticos de água doce</t>
  </si>
  <si>
    <t>AGRICULTURA E CRIAÇÃO ANIMALCultivos e semicultivos da aqüicultura em água doce não especificados</t>
  </si>
  <si>
    <t>COMÉRCIO ATACADISTAComércio atacadista de produtos da extração mineral, exceto combustíveis</t>
  </si>
  <si>
    <t>COMÉRCIO ATACADISTAComércio atacadista de combustíveis sólidos, líquidos e gasosos, exceto gás natural e GLP</t>
  </si>
  <si>
    <t>COMÉRCIO ATACADISTAComércio atacadista de combustíveis de origem mineral em bruto</t>
  </si>
  <si>
    <t>COMÉRCIO ATACADISTAComércio atacadista de matérias-primas agrícolas não especificadas</t>
  </si>
  <si>
    <t>COMÉRCIO ATACADISTAComércio atacadista de matérias-primas agrícolas com atividade de fracionamento e acondicionamento</t>
  </si>
  <si>
    <t>COMÉRCIO ATACADISTAComércio atacadista de animais vivos</t>
  </si>
  <si>
    <t>COMÉRCIO ATACADISTAComércio atacadista de animais vivos, alimentos para animais e matérias-primas agrícolas</t>
  </si>
  <si>
    <t>COMÉRCIO ATACADISTAComércio atacadista de frutas, verduras, raízes, tubérculos, hortaliças e legumes frescos</t>
  </si>
  <si>
    <t>COMÉRCIO ATACADISTAComércio atacadista de leite e laticínios</t>
  </si>
  <si>
    <t>COMÉRCIO ATACADISTAComércio atacadista de pães, bolos, biscoitos e similares</t>
  </si>
  <si>
    <t>COMÉRCIO ATACADISTAComércio atacadista de carnes bovinas e suínas e derivados</t>
  </si>
  <si>
    <t>COMÉRCIO ATACADISTAComércio atacadista de pescados e frutos do mar</t>
  </si>
  <si>
    <t>COMÉRCIO ATACADISTAComércio atacadista de cerveja, chope e refrigerante</t>
  </si>
  <si>
    <t>COMÉRCIO ATACADISTAComércio atacadista de cereais e leguminosas beneficiados</t>
  </si>
  <si>
    <t>COMÉRCIO ATACADISTAComércio atacadista de mercadorias em geral, com predominância de produtos alimentícios</t>
  </si>
  <si>
    <t>COMÉRCIO ATACADISTAFabricação de produtos alimentícios não especificados</t>
  </si>
  <si>
    <t>COMÉRCIO ATACADISTAComércio atacadista de medicamentos e drogas de uso humano</t>
  </si>
  <si>
    <t>COMÉRCIO ATACADISTAComércio atacadista de produtos de higiene pessoal</t>
  </si>
  <si>
    <t>COMÉRCIO ATACADISTAComércio atacadista de medicamentos e drogas de uso veterinário</t>
  </si>
  <si>
    <t>COMÉRCIO ATACADISTAComércio atacadista de produtos de higiene, limpeza e conservação domiciliar</t>
  </si>
  <si>
    <t>COMÉRCIO ATACADISTAComércio atacadista de produtos odontológicos</t>
  </si>
  <si>
    <t>COMÉRCIO ATACADISTAComércio atacadista de defensivos agrícolas, adubos, fertilizantes e corretivos do solo</t>
  </si>
  <si>
    <t>COMÉRCIO ATACADISTAComércio atacadista de outros produtos químicos e petroquímicos não especificados</t>
  </si>
  <si>
    <t>COMÉRCIO ATACADISTAComércio atacadista de tecidos</t>
  </si>
  <si>
    <t>COMÉRCIO ATACADISTAComércio atacadista de tecidos, artefatos de tecidos e de armarinho</t>
  </si>
  <si>
    <t>COMÉRCIO ATACADISTAComércio atacadista de artigos do vestuário e acessórios, exceto profissionais e de segurança</t>
  </si>
  <si>
    <t>COMÉRCIO ATACADISTAComércio atacadista de bolsas, malas e artigos de viagem</t>
  </si>
  <si>
    <t>COMÉRCIO ATACADISTAComércio atacadista de calçados</t>
  </si>
  <si>
    <t>COMÉRCIO ATACADISTAComércio atacadista de roupas e acessórios para uso profissional e de segurança do trabalho</t>
  </si>
  <si>
    <t>COMÉRCIO ATACADISTAComércio atacadista de artigos de armarinho</t>
  </si>
  <si>
    <t>COMÉRCIO ATACADISTAComércio atacadista de móveis e artigos de colchoaria</t>
  </si>
  <si>
    <t>COMÉRCIO ATACADISTAComércio atacadista de equipamentos e artigos de uso pessoal e doméstico não especificados</t>
  </si>
  <si>
    <t>COMÉRCIO ATACADISTAComércio atacadista de artigos de tapeçaria; persianas e cortinas</t>
  </si>
  <si>
    <t>COMÉRCIO ATACADISTAComércio atacadista de artigos de cama, mesa e banho</t>
  </si>
  <si>
    <t>COMÉRCIO ATACADISTAComércio atacadista de ferragens e ferramentas</t>
  </si>
  <si>
    <t>COMÉRCIO ATACADISTAComércio atacadista de bombas e compressores; partes e peças</t>
  </si>
  <si>
    <t>COMÉRCIO ATACADISTAComércio atacadista de vidros, espelhos e vitrais</t>
  </si>
  <si>
    <t>COMÉRCIO ATACADISTAComércio atacadista de madeira e produtos derivados</t>
  </si>
  <si>
    <t>COMÉRCIO ATACADISTAComércio atacadista de materiais de construção em geral</t>
  </si>
  <si>
    <t>COMÉRCIO ATACADISTAComércio atacadista de tintas, vernizes e similares</t>
  </si>
  <si>
    <t>COMÉRCIO ATACADISTAComércio atacadista de material elétrico</t>
  </si>
  <si>
    <t>COMÉRCIO ATACADISTAComércio por atacado de automóveis, camionetas e utilitários novos e usados</t>
  </si>
  <si>
    <t>COMÉRCIO ATACADISTAComércio por atacado de peças e acessórios novos para veículos automotores</t>
  </si>
  <si>
    <t>COMÉRCIO ATACADISTAComércio atacadista de bicicletas, triciclos e outros veículos recreativos</t>
  </si>
  <si>
    <t>COMÉRCIO ATACADISTAComércio atacadista de mercadorias em geral, sem predominância de alimentos ou insumos agropecuários</t>
  </si>
  <si>
    <t>COMÉRCIO ATACADISTAComércio atacadista de máquinas e equipamentos para uso comercial; partes e peças</t>
  </si>
  <si>
    <t>COMÉRCIO ATACADISTAComércio atacadista de componentes eletrônicos e equipamentos de telefonia e comunicação</t>
  </si>
  <si>
    <t>COMÉRCIO ATACADISTAComércio atacadista de equipamentos de informática</t>
  </si>
  <si>
    <t>COMÉRCIO ATACADISTAComércio atacadista de máquinas, aparelhos e equipamentos para uso agropecuário; partes e peças</t>
  </si>
  <si>
    <t>COMÉRCIO ATACADISTAComércio varejista especializado de eletrodomésticos e equipamentos de áudio e vídeo</t>
  </si>
  <si>
    <t>COMÉRCIO ATACADISTAComércio atacadista máquinas, aparelhos e equipamentos de odonto-médico-hospitalar; partes e peças</t>
  </si>
  <si>
    <t>COMÉRCIO ATACADISTAComércio atacadista de máquinas e equipamentos para uso industrial; partes e peças</t>
  </si>
  <si>
    <t>COMÉRCIO ATACADISTAComércio atacadista de combustíveis de origem vegetal, exceto álcool carburante</t>
  </si>
  <si>
    <t>COMÉRCIO ATACADISTAComércio atacadista de lubrificantes</t>
  </si>
  <si>
    <t>COMÉRCIO ATACADISTAComércio atacadista de papel e papelão em bruto</t>
  </si>
  <si>
    <t>COMÉRCIO ATACADISTAComércio atacadista de livros, jornais e outras publicações</t>
  </si>
  <si>
    <t>COMÉRCIO ATACADISTAComércio atacadista equipamentos e artigos de uso pessoal e doméstico não especificados</t>
  </si>
  <si>
    <t>COMÉRCIO ATACADISTAComércio atacadista especializado em outros produtos intermediários não especificados</t>
  </si>
  <si>
    <t>COMÉRCIO ATACADISTAComércio varejista de outros produtos novos não especificados</t>
  </si>
  <si>
    <t>COMÉRCIO ATACADISTAComércio varejista de artigos recreativos e esportivos</t>
  </si>
  <si>
    <t>COMÉRCIO ATACADISTAComércio atacadista de couros, lãs, peles e outros subprodutos não-comestíveis de origem animal</t>
  </si>
  <si>
    <t>COMÉRCIO ATACADISTAComércio atacadista de sementes, flores, plantas e gramas</t>
  </si>
  <si>
    <t>COMÉRCIO ATACADISTAComércio atacadista de cigarros, cigarrilhas e charutos</t>
  </si>
  <si>
    <t>COMÉRCIO ATACADISTAAtividades de despachantes aduaneiros</t>
  </si>
  <si>
    <t>COMÉRCIO VAREJISTAComércio varejista de hortifrutigranjeiros</t>
  </si>
  <si>
    <t>COMÉRCIO VAREJISTAComércio varejista de laticínios e frios</t>
  </si>
  <si>
    <t>COMÉRCIO VAREJISTAPadaria e confeitaria com predominância de produção própria</t>
  </si>
  <si>
    <t>COMÉRCIO VAREJISTAComércio varejista de carnes - açougues</t>
  </si>
  <si>
    <t>COMÉRCIO VAREJISTAPeixaria</t>
  </si>
  <si>
    <t>COMÉRCIO VAREJISTAComércio varejista de bebidas</t>
  </si>
  <si>
    <t>COMÉRCIO VAREJISTATabacaria</t>
  </si>
  <si>
    <t>COMÉRCIO VAREJISTAComércio varejista de produtos alimentícios em geral ou especializado não especificados</t>
  </si>
  <si>
    <t>COMÉRCIO VAREJISTAComércio varejista de produtos farmacêuticos, com manipulação de fórmulas</t>
  </si>
  <si>
    <t>COMÉRCIO VAREJISTAComércio varejista de cosméticos, produtos de perfumaria e de higiene pessoal</t>
  </si>
  <si>
    <t>COMÉRCIO VAREJISTAComércio varejista de medicamentos veterinários</t>
  </si>
  <si>
    <t>COMÉRCIO VAREJISTAComércio varejista de artigos médicos e ortopédicos</t>
  </si>
  <si>
    <t>COMÉRCIO VAREJISTAComércio varejista de produtos saneantes domissanitários</t>
  </si>
  <si>
    <t>COMÉRCIO VAREJISTAComércio varejista de tecidos</t>
  </si>
  <si>
    <t>COMÉRCIO VAREJISTAComércio varejista de artigos do vestuário e acessórios</t>
  </si>
  <si>
    <t>COMÉRCIO VAREJISTAComércio varejista de calçados</t>
  </si>
  <si>
    <t>COMÉRCIO VAREJISTAComercio varejista de artigos de armarinho</t>
  </si>
  <si>
    <t>COMÉRCIO VAREJISTAComércio varejista de móveis</t>
  </si>
  <si>
    <t>COMÉRCIO VAREJISTAComércio varejista de artigos de colchoaria</t>
  </si>
  <si>
    <t>COMÉRCIO VAREJISTAComércio varejista de artigos de tapeçaria, cortinas e persianas</t>
  </si>
  <si>
    <t>COMÉRCIO VAREJISTAComercio varejista de artigos de cama, mesa e banho</t>
  </si>
  <si>
    <t>COMÉRCIO VAREJISTAComércio varejista de ferragens e ferramentas</t>
  </si>
  <si>
    <t>COMÉRCIO VAREJISTAComércio varejista de vidros</t>
  </si>
  <si>
    <t>COMÉRCIO VAREJISTAComércio varejista de madeira e artefatos</t>
  </si>
  <si>
    <t>COMÉRCIO VAREJISTAComércio varejista de materiais de construção em geral</t>
  </si>
  <si>
    <t>COMÉRCIO VAREJISTAComércio varejista de tintas e materiais para pintura</t>
  </si>
  <si>
    <t>COMÉRCIO VAREJISTAComércio varejista de material elétrico</t>
  </si>
  <si>
    <t>COMÉRCIO VAREJISTAComércio a varejo de automóveis, camionetas e utilitários novos</t>
  </si>
  <si>
    <t>COMÉRCIO VAREJISTAComércio a varejo de peças e acessórios novos para veículos automotores</t>
  </si>
  <si>
    <t>COMÉRCIO VAREJISTAComércio varejista de bicicletas e triciclos; peças e acessórios</t>
  </si>
  <si>
    <t>COMÉRCIO VAREJISTARepresentantes comerciais e agentes do comércio de mercadorias em geral não especializado</t>
  </si>
  <si>
    <t>COMÉRCIO VAREJISTALojas de variedades, exceto lojas de departamentos ou magazines</t>
  </si>
  <si>
    <t>COMÉRCIO VAREJISTAComércio varejista de equipamentos para escritório</t>
  </si>
  <si>
    <t>COMÉRCIO VAREJISTAComércio varejista especializado de equipamentos de telefonia e comunicação</t>
  </si>
  <si>
    <t>COMÉRCIO VAREJISTAComércio varejista especializado de equipamentos e suprimentos de informática</t>
  </si>
  <si>
    <t>COMÉRCIO VAREJISTARepresentantes comerciais e agentes do comércio de máquinas, equipamentos, embarcações e aeronaves</t>
  </si>
  <si>
    <t>COMÉRCIO VAREJISTAComércio varejista acessórios p/ aparelhos eletroeletr. uso doméstico, exceto inform./comunicação</t>
  </si>
  <si>
    <t>COMÉRCIO VAREJISTAComércio varejista de combustíveis para veículos automotores</t>
  </si>
  <si>
    <t>COMÉRCIO VAREJISTAComércio varejista de gás liqüefeito de petróleo (GLP)</t>
  </si>
  <si>
    <t>COMÉRCIO VAREJISTAComércio varejista de artigos de papelaria</t>
  </si>
  <si>
    <t>COMÉRCIO VAREJISTAComércio varejista de jornais e revistas</t>
  </si>
  <si>
    <t>COMÉRCIO VAREJISTAComércio varejista especializado de instrumentos musicais e acessórios</t>
  </si>
  <si>
    <t>COMÉRCIO VAREJISTAComércio varejista de artigos de joalheria</t>
  </si>
  <si>
    <t>COMÉRCIO VAREJISTAComércio varejista de artigos de óptica</t>
  </si>
  <si>
    <t>COMÉRCIO VAREJISTAComércio varejista de artigos fotográficos e para filmagem</t>
  </si>
  <si>
    <t>COMÉRCIO VAREJISTAComércio varejista de brinquedos e artigos recreativos</t>
  </si>
  <si>
    <t>COMÉRCIO VAREJISTAComércio varejista de artigos de caça, pesca e camping</t>
  </si>
  <si>
    <t>COMÉRCIO VAREJISTAComércio varejista de outros produtos não especificados</t>
  </si>
  <si>
    <t>COMÉRCIO VAREJISTAComércio varejista de outros artigos de uso doméstico não especificados</t>
  </si>
  <si>
    <t>COMÉRCIO VAREJISTAComércio varejista de artigos de uso doméstico não especificados</t>
  </si>
  <si>
    <t>COMÉRCIO VAREJISTAComércio varejista de plantas e flores naturais</t>
  </si>
  <si>
    <t>COMÉRCIO VAREJISTAComércio varejista de animais vivos e de artigos e alimentos para animais de estimação</t>
  </si>
  <si>
    <t>COMÉRCIO VAREJISTACasas lotéricas</t>
  </si>
  <si>
    <t>COMÉRCIO VAREJISTAComércio varejista de outros artigos usados</t>
  </si>
  <si>
    <t>COMÉRCIO VAREJISTAComércio varejista de suvenires, bijuterias e artesanatos</t>
  </si>
  <si>
    <t>COMÉRCIO VAREJISTAComércio varejista de fogos de artifício e artigos pirotécnicos</t>
  </si>
  <si>
    <t>COMÉRCIO, INCORPORAÇÃO E LOTEAMENTO E ADMINISTRAÇÃO DE IMÓVIESCorretagem no aluguel de imóveis</t>
  </si>
  <si>
    <t>COMÉRCIO, INCORPORAÇÃO E LOTEAMENTO E ADMINISTRAÇÃO DE IMÓVIESGestão e administração da propriedade imobiliária</t>
  </si>
  <si>
    <t>COMÉRCIO, INCORPORAÇÃO E LOTEAMENTO E ADMINISTRAÇÃO DE IMÓVIESAtividades imobiliárias de imóveis próprios</t>
  </si>
  <si>
    <t>COMÉRCIO, INCORPORAÇÃO E LOTEAMENTO E ADMINISTRAÇÃO DE IMÓVIESTransporte rodoviário de carga, exceto produtos perigosos e mudanças, municipal</t>
  </si>
  <si>
    <t>COMÉRCIO, INCORPORAÇÃO E LOTEAMENTO E ADMINISTRAÇÃO DE IMÓVIESAluguel máquinas e equipamentos comerciais e industriais não especificados, sem operador</t>
  </si>
  <si>
    <t>COMÉRCIO, INCORPORAÇÃO E LOTEAMENTO E ADMINISTRAÇÃO DE IMÓVIESSeleção e agenciamento de mão-de-obra</t>
  </si>
  <si>
    <t>COMÉRCIO, INCORPORAÇÃO E LOTEAMENTO E ADMINISTRAÇÃO DE IMÓVIESPreparação de documentos e serviços especializados de apoio administrativo não especificados</t>
  </si>
  <si>
    <t>COOPERATIVASCooperativas de crédito rural</t>
  </si>
  <si>
    <t>COOPERATIVASCrédito cooperativo</t>
  </si>
  <si>
    <t>COOPERATIVASAtividades de intermediação e agenciamento de serviços e negócios em geral, exceto imobiliários</t>
  </si>
  <si>
    <t>COOPERATIVASPlanos de saúde</t>
  </si>
  <si>
    <t>COOPERATIVASCooeprativa de seguros</t>
  </si>
  <si>
    <t>COOPERATIVASOutras atividades de serviços financeiros não especificadas</t>
  </si>
  <si>
    <t>COOPERATIVASSociedades de crédito imobiliário</t>
  </si>
  <si>
    <t>ENTIDADES FINANCEIRASHoldings de instituições financeiras</t>
  </si>
  <si>
    <t>ENTIDADES FINANCEIRASBancos comerciais</t>
  </si>
  <si>
    <t>ENTIDADES FINANCEIRASBancos de investimento</t>
  </si>
  <si>
    <t>ENTIDADES FINANCEIRASSociedades de investimento</t>
  </si>
  <si>
    <t>ENTIDADES FINANCEIRASArrendamento mercantil</t>
  </si>
  <si>
    <t>ENTIDADES FINANCEIRASBancos múltiplos, com carteira comercial</t>
  </si>
  <si>
    <t>ENTIDADES FINANCEIRASCooperativas de crédito mútuo</t>
  </si>
  <si>
    <t>ENTIDADES FINANCEIRASDistribuidoras de títulos e valores mobiliários</t>
  </si>
  <si>
    <t>ENTIDADES FINANCEIRASAtividades associativas não especificadas</t>
  </si>
  <si>
    <t>ENTIDADES FINANCEIRASSeguros de vida</t>
  </si>
  <si>
    <t>ENTIDADES FINANCEIRASSociedades de capitalização</t>
  </si>
  <si>
    <t>ENTIDADES FINANCEIRASPrevidência complementar fechada</t>
  </si>
  <si>
    <t>FUNDAÇÕES, ENTIDADES E ASSOCIAÇÕES DE FINS NÃO LUCRATIVOSAlbergues assistenciais</t>
  </si>
  <si>
    <t>FUNDAÇÕES, ENTIDADES E ASSOCIAÇÕES DE FINS NÃO LUCRATIVOSRegulação das atividades de saúde, educação, serviços culturais e outros serviços sociais</t>
  </si>
  <si>
    <t>FUNDAÇÕES, ENTIDADES E ASSOCIAÇÕES DE FINS NÃO LUCRATIVOSPrevidência complementar aberta</t>
  </si>
  <si>
    <t>FUNDAÇÕES, ENTIDADES E ASSOCIAÇÕES DE FINS NÃO LUCRATIVOSAtividades de organizações sindicais</t>
  </si>
  <si>
    <t>FUNDAÇÕES, ENTIDADES E ASSOCIAÇÕES DE FINS NÃO LUCRATIVOSAtividades de organizações associativas profissionais</t>
  </si>
  <si>
    <t>FUNDAÇÕES, ENTIDADES E ASSOCIAÇÕES DE FINS NÃO LUCRATIVOSAtividades de organizações associativas ligadas à cultura e à arte</t>
  </si>
  <si>
    <t>FUNDAÇÕES, ENTIDADES E ASSOCIAÇÕES DE FINS NÃO LUCRATIVOSAtividades de organizações religiosas</t>
  </si>
  <si>
    <t>FUNDAÇÕES, ENTIDADES E ASSOCIAÇÕES DE FINS NÃO LUCRATIVOSClubes sociais, esportivos e similares</t>
  </si>
  <si>
    <t>FUNDAÇÕES, ENTIDADES E ASSOCIAÇÕES DE FINS NÃO LUCRATIVOSAtividades de organizações políticas</t>
  </si>
  <si>
    <t>FUNDAÇÕES, ENTIDADES E ASSOCIAÇÕES DE FINS NÃO LUCRATIVOSAtividades de associações de defesa de direitos sociais</t>
  </si>
  <si>
    <t>INDÚSTRIA DE BEBIDASFabricação de vinho</t>
  </si>
  <si>
    <t>INDÚSTRIA DE BEBIDASFabricação de aguardente de cana-de-açúcar</t>
  </si>
  <si>
    <t>INDÚSTRIA DE BEBIDASFabricação de outras aguardentes e bebidas destiladas</t>
  </si>
  <si>
    <t>INDÚSTRIA DE BEBIDASFabricação de cervejas e chopes</t>
  </si>
  <si>
    <t>INDÚSTRIA DE BEBIDASFabricação de malte, inclusive malte uísque</t>
  </si>
  <si>
    <t>INDÚSTRIA DE BEBIDASFabricação de refrigerantes</t>
  </si>
  <si>
    <t>INDÚSTRIA DE BEBIDASFabricação de águas envasadas</t>
  </si>
  <si>
    <t>INDÚSTRIA DE BEBIDASFabricação de refrescos, xaropes e pós para refrescos, exceto refrescos de frutas</t>
  </si>
  <si>
    <t>INDÚSTRIA DE BORRACHAFabricação de artefatos de borracha não especificados</t>
  </si>
  <si>
    <t>INDÚSTRIA DE BORRACHAFabricação de pneumáticos e de câmaras-de-ar</t>
  </si>
  <si>
    <t>INDÚSTRIA DE BORRACHAFabricação de equipamentos hidráulicos e pneumáticos, peças e acessórios, exceto válvulas</t>
  </si>
  <si>
    <t>INDÚSTRIA DE BORRACHAFabricação de partes para calçados, de qualquer material</t>
  </si>
  <si>
    <t>INDÚSTRIA DE BORRACHAFabricação de artefatos de material plástico para outros usos não especificados</t>
  </si>
  <si>
    <t>INDÚSTRIA DE CELULOSE, PAPEL E PAPELÃOFabricação de papel</t>
  </si>
  <si>
    <t>INDÚSTRIA DE CELULOSE, PAPEL E PAPELÃOFabricação de cartolina e papel-cartão</t>
  </si>
  <si>
    <t>INDÚSTRIA DE CELULOSE, PAPEL E PAPELÃOFabricação de produtos de papel, cartolina e papelão ondulado para uso comercial e de escritório</t>
  </si>
  <si>
    <t>INDÚSTRIA DE CELULOSE, PAPEL E PAPELÃOFabricação de produtos de pastas celulósicas, papel, cartolina e papelão ondulado não especificados</t>
  </si>
  <si>
    <t>INDÚSTRIA DE CELULOSE, PAPEL E PAPELÃOFabricação de embalagens de cartolina e papel-cartão</t>
  </si>
  <si>
    <t>INDÚSTRIA DE CELULOSE, PAPEL E PAPELÃOFabricação de produtos de papel, cartolina, papel-cartão e papelão de uso comercial e escritório</t>
  </si>
  <si>
    <t>INDÚSTRIA DE CONSTRUÇÃOConstrução de edifícios</t>
  </si>
  <si>
    <t>INDÚSTRIA DE CONSTRUÇÃOConstrução de rodovias e ferrovias</t>
  </si>
  <si>
    <t>INDÚSTRIA DE CONSTRUÇÃOConstrução de obras-de-arte especiais</t>
  </si>
  <si>
    <t>INDÚSTRIA DE CONSTRUÇÃOObras de montagem industrial</t>
  </si>
  <si>
    <t>INDÚSTRIA DE CONSTRUÇÃOObras de urbanização - ruas, praças e calçadas</t>
  </si>
  <si>
    <t>INDÚSTRIA DE CONSTRUÇÃOOutras obras de engenharia civil não especificadas</t>
  </si>
  <si>
    <t>INDÚSTRIA DE CONSTRUÇÃOPerfurações e sondagens</t>
  </si>
  <si>
    <t>INDÚSTRIA DE CONSTRUÇÃOObras de engenharia civil não especificadas</t>
  </si>
  <si>
    <t>INDÚSTRIA DE CONSTRUÇÃOOutras obras de instalações em construções não especificadas</t>
  </si>
  <si>
    <t>INDÚSTRIA DE CONSTRUÇÃOInstalação, manutenção e reparação de elevadores, escadas e esteiras rolantes</t>
  </si>
  <si>
    <t>INDÚSTRIA DE CONSTRUÇÃOObras de instalações em construções não especificadas</t>
  </si>
  <si>
    <t>INDÚSTRIA DE CONSTRUÇÃOObras de terraplenagem</t>
  </si>
  <si>
    <t>INDÚSTRIA DE CONSTRUÇÃOMontagem e instalação de sistemas e equipamentos de iluminação e sinalização</t>
  </si>
  <si>
    <t>INDÚSTRIA DE CONSTRUÇÃOServiços de preparação do terreno não especificados</t>
  </si>
  <si>
    <t>INDÚSTRIA DE CONSTRUÇÃODemolição de edifícios e outras estruturas</t>
  </si>
  <si>
    <t>INDÚSTRIA DE COUROS, PELES E PRODUTOS SIMILARESCurtimento e outras preparações de couro</t>
  </si>
  <si>
    <t>INDÚSTRIA DE COUROS, PELES E PRODUTOS SIMILARESFabricação de artefatos de couro não especificados</t>
  </si>
  <si>
    <t>INDÚSTRIA DE EDITORIA E GRÁFICAEdição de jornais</t>
  </si>
  <si>
    <t>INDÚSTRIA DE EDITORIA E GRÁFICAEdição de revistas</t>
  </si>
  <si>
    <t>INDÚSTRIA DE EDITORIA E GRÁFICAEdição de livros</t>
  </si>
  <si>
    <t>INDÚSTRIA DE EDITORIA E GRÁFICAImpressão de material para outros usos</t>
  </si>
  <si>
    <t>INDÚSTRIA DE EDITORIA E GRÁFICAImpressão de material para uso publicitário</t>
  </si>
  <si>
    <t>INDÚSTRIA DE EDITORIA E GRÁFICAImpressão de material de segurança</t>
  </si>
  <si>
    <t>INDÚSTRIA DE EDITORIA E GRÁFICAImpressão de livros, revistas e outras publicações periódicas</t>
  </si>
  <si>
    <t>INDÚSTRIA DE EDITORIA E GRÁFICAImpressão de materiais para outros usos</t>
  </si>
  <si>
    <t>INDÚSTRIA DE EDITORIA E GRÁFICAServiços de acabamentos gráficos</t>
  </si>
  <si>
    <t>INDÚSTRIA DE EDITORIA E GRÁFICAServiços de acabamentos gráficos, exceto encadernação e plastificação</t>
  </si>
  <si>
    <t>INDÚSTRIA DE EDITORIA E GRÁFICAServiços de pré-impressão</t>
  </si>
  <si>
    <t>INDÚSTRIA DE EXTRAÇÃO E TRATAMENTO DE MINERAISPelotização, sinterização e outros beneficiamentos de minério de ferro</t>
  </si>
  <si>
    <t>INDÚSTRIA DE EXTRAÇÃO E TRATAMENTO DE MINERAISExtração de outros minerais não-metálicos não especificados</t>
  </si>
  <si>
    <t>INDÚSTRIA DE EXTRAÇÃO E TRATAMENTO DE MINERAISExtração de minério de metais preciosos</t>
  </si>
  <si>
    <t>INDÚSTRIA DE EXTRAÇÃO E TRATAMENTO DE MINERAISExtração de minerais radioativos</t>
  </si>
  <si>
    <t>INDÚSTRIA DE EXTRAÇÃO E TRATAMENTO DE MINERAISExtração de minerais para fabricação de adubos, fertilizantes e outros produtos químicos</t>
  </si>
  <si>
    <t>INDÚSTRIA DE EXTRAÇÃO E TRATAMENTO DE MINERAISExtração de calcário e dolomita e beneficiamento associado</t>
  </si>
  <si>
    <t>INDÚSTRIA DE EXTRAÇÃO E TRATAMENTO DE MINERAISExtração de sal-gema</t>
  </si>
  <si>
    <t>INDÚSTRIA DE EXTRAÇÃO E TRATAMENTO DE MINERAISExtração de gemas (pedras preciosas e semipreciosas)</t>
  </si>
  <si>
    <t>INDÚSTRIA DE EXTRAÇÃO E TRATAMENTO DE MINERAISExtração de minerais não-metálicos não especificados</t>
  </si>
  <si>
    <t>INDÚSTRIA DE EXTRAÇÃO E TRATAMENTO DE MINERAISExtração de petróleo e gás natural</t>
  </si>
  <si>
    <t>INDÚSTRIA DE EXTRAÇÃO E TRATAMENTO DE MINERAISExtração de carvão mineral</t>
  </si>
  <si>
    <t>INDÚSTRIA DE FUMOProcessamento industrial do fumo</t>
  </si>
  <si>
    <t>INDÚSTRIA DE FUMOFabricação de cigarros</t>
  </si>
  <si>
    <t>INDÚSTRIA DE FUMOFabricação de cigarrilhas e charutos</t>
  </si>
  <si>
    <t>INDÚSTRIA DE FUMOFabricação de outros produtos do fumo, exceto cigarros, cigarrilhas e charutos</t>
  </si>
  <si>
    <t>INDÚSTRIA DE MADEIRASerrarias com desdobramento de madeira</t>
  </si>
  <si>
    <t>INDÚSTRIA DE MADEIRAFabricação de madeira laminada e de chapas de madeira compensada, prensada e aglomerada</t>
  </si>
  <si>
    <t>INDÚSTRIA DE MADEIRASerrarias sem desdobramento de madeira</t>
  </si>
  <si>
    <t>INDÚSTRIA DE MADEIRAFabricação de casas de madeira pré-fabricadas</t>
  </si>
  <si>
    <t>INDÚSTRIA DE MADEIRAFabricação de esquadrias de madeira e de peças de madeira para instalações industriais e comerciais</t>
  </si>
  <si>
    <t>INDÚSTRIA DE MADEIRAFabricação de artefatos de tanoaria e de embalagens de madeira</t>
  </si>
  <si>
    <t>INDÚSTRIA DE MADEIRAFabricação de produtos diversos não especificados anteriormente</t>
  </si>
  <si>
    <t>INDÚSTRIA DE MADEIRAFabricação de artefatos diversos de madeira, exceto móveis</t>
  </si>
  <si>
    <t>INDÚSTRIA DE MADEIRAFabricação de artefatos de cortiça, bambu, palha, vime e outros materiais trançados, exceto móveis</t>
  </si>
  <si>
    <t>INDÚSTRIA DE MADEIRAExtração de madeira em florestas nativas</t>
  </si>
  <si>
    <t>INDÚSTRIA DE MADEIRAProdução de carvão vegetal - florestas nativas</t>
  </si>
  <si>
    <t>INDÚSTRIA DE MATERIAL DE TRANSPORTEConstrução de embarcações para uso comercial e para usos especiais, exceto de grande porte</t>
  </si>
  <si>
    <t>INDÚSTRIA DE MATERIAL DE TRANSPORTEManutenção e reparação de máquinas motrizes não-elétricas</t>
  </si>
  <si>
    <t>INDÚSTRIA DE MATERIAL DE TRANSPORTEFabricação de locomotivas, vagões e outros materiais rodantes</t>
  </si>
  <si>
    <t>INDÚSTRIA DE MATERIAL DE TRANSPORTEFabricação de peças e acessórios para veículos ferroviários</t>
  </si>
  <si>
    <t>INDÚSTRIA DE MATERIAL DE TRANSPORTEManutenção e reparação de veículos ferroviários</t>
  </si>
  <si>
    <t>INDÚSTRIA DE MATERIAL DE TRANSPORTEFabricação de caminhões e ônibus</t>
  </si>
  <si>
    <t>INDÚSTRIA DE MATERIAL DE TRANSPORTEFabricação de outras peças e acessórios para veículos automotores não especificadas</t>
  </si>
  <si>
    <t>INDÚSTRIA DE MATERIAL DE TRANSPORTEFabricação de cabines, carrocerias e reboques para caminhões</t>
  </si>
  <si>
    <t>INDÚSTRIA DE MATERIAL DE TRANSPORTEFabricação de motocicletas, peças e acessórios</t>
  </si>
  <si>
    <t>INDÚSTRIA DE MATERIAL DE TRANSPORTEFabricação de bicicletas e triciclos não-motorizados, peças e acessórios</t>
  </si>
  <si>
    <t>INDÚSTRIA DE MATERIAL DE TRANSPORTEFabricação de aeronaves</t>
  </si>
  <si>
    <t>INDÚSTRIA DE MATERIAL DE TRANSPORTEFabricação de turbinas, motores e outros componentes e peças para aeronaves</t>
  </si>
  <si>
    <t>INDÚSTRIA DE MATERIAL DE TRANSPORTEFabricação de bancos e estofados para veículos automotores</t>
  </si>
  <si>
    <t>INDÚSTRIA DE MATERIAL DE TRANSPORTEFabricação de cabines, carrocerias e reboques para veículos automotores, exceto caminhões e ônibus</t>
  </si>
  <si>
    <t>INDÚSTRIA DE MATERIAL ELÉTRICO E DE COMUNICAÇÕESFabricação de aparelhos e equipamentos para distribuição e controle de energia elétrica</t>
  </si>
  <si>
    <t>INDÚSTRIA DE MATERIAL ELÉTRICO E DE COMUNICAÇÕESFabricação de fios, cabos e condutores elétricos isolados</t>
  </si>
  <si>
    <t>INDÚSTRIA DE MATERIAL ELÉTRICO E DE COMUNICAÇÕESFabricação de outros equipamentos e aparelhos elétricos não especificados</t>
  </si>
  <si>
    <t>INDÚSTRIA DE MATERIAL ELÉTRICO E DE COMUNICAÇÕESFabricação de motores elétricos, peças e acessórios</t>
  </si>
  <si>
    <t>INDÚSTRIA DE MATERIAL ELÉTRICO E DE COMUNICAÇÕESFabricação de lâmpadas</t>
  </si>
  <si>
    <t>INDÚSTRIA DE MATERIAL ELÉTRICO E DE COMUNICAÇÕESFabricação de material elétrico para instalações em circuito de consumo</t>
  </si>
  <si>
    <t>INDÚSTRIA DE MATERIAL ELÉTRICO E DE COMUNICAÇÕESFabricação de pilhas, baterias e acumuladores elétricos, exceto para veículos automotores</t>
  </si>
  <si>
    <t>INDÚSTRIA DE MATERIAL ELÉTRICO E DE COMUNICAÇÕESFabricação de material elétrico e eletrônico para veículos automotores, exceto baterias</t>
  </si>
  <si>
    <t>INDÚSTRIA DE MATERIAL ELÉTRICO E DE COMUNICAÇÕESFabricação de aparelhos elétricos de uso pessoal, peças e acessórios</t>
  </si>
  <si>
    <t>INDÚSTRIA DE MATERIAL ELÉTRICO E DE COMUNICAÇÕESFabricação de componentes eletrônicos</t>
  </si>
  <si>
    <t>INDÚSTRIA DE MATERIAL ELÉTRICO E DE COMUNICAÇÕESFabricação de equipamentos de informática</t>
  </si>
  <si>
    <t>INDÚSTRIA DE MATERIAL ELÉTRICO E DE COMUNICAÇÕESFabricação de periféricos para equipamentos de informática</t>
  </si>
  <si>
    <t>INDÚSTRIA DE MATERIAL ELÉTRICO E DE COMUNICAÇÕESFabricação de cronômetros e relógios</t>
  </si>
  <si>
    <t>INDÚSTRIA DE MATERIAL ELÉTRICO E DE COMUNICAÇÕESFabricação de equipamentos transmissores de comunicação, peças e acessórios</t>
  </si>
  <si>
    <t>INDÚSTRIA DE MATERIAL ELÉTRICO E DE COMUNICAÇÕESFabricação de equipamentos para sinalização e alarme</t>
  </si>
  <si>
    <t>INDÚSTRIA DE MATERIAL ELÉTRICO E DE COMUNICAÇÕESFabricação de aparelhos de recepção, reprodução, gravação e amplificação de áudio e video</t>
  </si>
  <si>
    <t>INDÚSTRIA DE MATERIAL ELÉTRICO E DE COMUNICAÇÕESFabricação de mídias virgens, magnéticas e ópticas</t>
  </si>
  <si>
    <t>INDÚSTRIA DE MATERIAL ELÉTRICO E DE COMUNICAÇÕESFabricação de jogos eletrônicos</t>
  </si>
  <si>
    <t>INDÚSTRIA DE MATERIAL ELÉTRICO E DE COMUNICAÇÕESManutenção e reparação de máquinas, aparelhos e materiais elétricos não especificados</t>
  </si>
  <si>
    <t>INDÚSTRIA DE MOBILIÁRIOFabricação de móveis com predominância de madeira</t>
  </si>
  <si>
    <t>INDÚSTRIA DE MOBILIÁRIOFabricação de móveis de outros materiais, exceto madeira e metal</t>
  </si>
  <si>
    <t>INDÚSTRIA DE MOBILIÁRIOFabricação de móveis com predominância de metal</t>
  </si>
  <si>
    <t>INDÚSTRIA DE MOBILIÁRIOFabricação de colchões</t>
  </si>
  <si>
    <t>INDÚSTRIA DE MOBILIÁRIOFabricação de artefatos de madeira, palha, cortiça, vime não especificados , exceto móveis</t>
  </si>
  <si>
    <t>INDÚSTRIA DE MOBILIÁRIOFabricação de celulose e outras pastas para a fabricação de papel</t>
  </si>
  <si>
    <t>INDÚSTRIA DE PRODUTOS - MEDICAMENTOSFabricação de medicamentos alopáticos para uso humano</t>
  </si>
  <si>
    <t>INDÚSTRIA DE PRODUTOS - MEDICAMENTOSFabricação de medicamentos homeopáticos para uso humano</t>
  </si>
  <si>
    <t>INDÚSTRIA DE PRODUTOS - MEDICAMENTOSFabricação de medicamentos para uso veterinário</t>
  </si>
  <si>
    <t>INDÚSTRIA DE PRODUTOS - PETRÓLEOFabricação de produtos do refino de petróleo</t>
  </si>
  <si>
    <t>INDÚSTRIA DE PRODUTOS - PETRÓLEOFabricação de álcool</t>
  </si>
  <si>
    <t>INDÚSTRIA DE PRODUTOS ALIMENTARESMoagem e fabricação de produtos de origem vegetal não especificados</t>
  </si>
  <si>
    <t>INDÚSTRIA DE PRODUTOS ALIMENTARESMoagem de trigo e fabricação de derivados</t>
  </si>
  <si>
    <t>INDÚSTRIA DE PRODUTOS ALIMENTARESTorrefação e moagem de café</t>
  </si>
  <si>
    <t>INDÚSTRIA DE PRODUTOS ALIMENTARESFabricação de produtos à base de café</t>
  </si>
  <si>
    <t>INDÚSTRIA DE PRODUTOS ALIMENTARESFabricação de farinha de milho e derivados, exceto óleos de milho</t>
  </si>
  <si>
    <t>INDÚSTRIA DE PRODUTOS ALIMENTARESFabricação de farinha de mandioca e derivados</t>
  </si>
  <si>
    <t>INDÚSTRIA DE PRODUTOS ALIMENTARESFabricação de açúcar de cana refinado</t>
  </si>
  <si>
    <t>INDÚSTRIA DE PRODUTOS ALIMENTARESFabricação de amidos e féculas de vegetais</t>
  </si>
  <si>
    <t>INDÚSTRIA DE PRODUTOS ALIMENTARESFabricação de açúcar de cereais (dextrose) e de beterraba</t>
  </si>
  <si>
    <t>INDÚSTRIA DE PRODUTOS ALIMENTARESFabricação de produtos derivados do cacau e de chocolates</t>
  </si>
  <si>
    <t>INDÚSTRIA DE PRODUTOS ALIMENTARESFabricação de frutas cristalizadas, balas e semelhantes</t>
  </si>
  <si>
    <t>INDÚSTRIA DE PRODUTOS ALIMENTARESFabricação de conservas de legumes e outros vegetais, exceto palmito</t>
  </si>
  <si>
    <t>INDÚSTRIA DE PRODUTOS ALIMENTARESFabricação de conservas de legumes e outros vegetais</t>
  </si>
  <si>
    <t>INDÚSTRIA DE PRODUTOS ALIMENTARESFabricação de conservas de frutas</t>
  </si>
  <si>
    <t>INDÚSTRIA DE PRODUTOS ALIMENTARESFabricação de outros produtos alimentícios não especificados</t>
  </si>
  <si>
    <t>INDÚSTRIA DE PRODUTOS ALIMENTARESFabricação de especiarias, molhos, temperos e condimentos</t>
  </si>
  <si>
    <t>INDÚSTRIA DE PRODUTOS ALIMENTARESRefino e outros tratamentos do sal</t>
  </si>
  <si>
    <t>INDÚSTRIA DE PRODUTOS ALIMENTARESFabricação de margarina e outras gorduras vegetais e de óleos não-comestíveis de animais</t>
  </si>
  <si>
    <t>INDÚSTRIA DE PRODUTOS ALIMENTARESFabricação de vinagres</t>
  </si>
  <si>
    <t>INDÚSTRIA DE PRODUTOS ALIMENTARESFrigorífico - abate de bovinos</t>
  </si>
  <si>
    <t>INDÚSTRIA DE PRODUTOS ALIMENTARESFrigorífico - abate de suínos</t>
  </si>
  <si>
    <t>INDÚSTRIA DE PRODUTOS ALIMENTARESFrigorífico - abate de eqüinos</t>
  </si>
  <si>
    <t>INDÚSTRIA DE PRODUTOS ALIMENTARESAbate de aves</t>
  </si>
  <si>
    <t>INDÚSTRIA DE PRODUTOS ALIMENTARESFabricação de produtos de carne</t>
  </si>
  <si>
    <t>INDÚSTRIA DE PRODUTOS ALIMENTARESPreparação de subprodutos do abate</t>
  </si>
  <si>
    <t>INDÚSTRIA DE PRODUTOS ALIMENTARESPreservação de peixes, crustáceos e moluscos</t>
  </si>
  <si>
    <t>INDÚSTRIA DE PRODUTOS ALIMENTARESFabricação de conservas de peixes, crustáceos e moluscos</t>
  </si>
  <si>
    <t>INDÚSTRIA DE PRODUTOS ALIMENTARESFabricação de laticínios</t>
  </si>
  <si>
    <t>INDÚSTRIA DE PRODUTOS ALIMENTARESFabricação de massas alimentícias</t>
  </si>
  <si>
    <t>INDÚSTRIA DE PRODUTOS ALIMENTARESFabricação de pós alimentícios</t>
  </si>
  <si>
    <t>INDÚSTRIA DE PRODUTOS ALIMENTARESFabricação de produtos de panificação</t>
  </si>
  <si>
    <t>INDÚSTRIA DE PRODUTOS ALIMENTARESFabricação de sorvetes e outros gelados comestíveis</t>
  </si>
  <si>
    <t>INDÚSTRIA DE PRODUTOS ALIMENTARESFabricação de fermentos e leveduras</t>
  </si>
  <si>
    <t>INDÚSTRIA DE PRODUTOS ALIMENTARESFabricação de gelo comum</t>
  </si>
  <si>
    <t>INDÚSTRIA DE PRODUTOS ALIMENTARESFabricação de alimentos para animais</t>
  </si>
  <si>
    <t>INDÚSTRIA DE PRODUTOS ALIMENTARESFabricação de alimentos dietéticos e complementos alimentares</t>
  </si>
  <si>
    <t>INDÚSTRIA DE PRODUTOS DE MATERIAIS PLÁSTICOSFabricação de laminados planos e tubulares de material plástico</t>
  </si>
  <si>
    <t>INDÚSTRIA DE PRODUTOS DE MATERIAIS PLÁSTICOSFabricação de artefatos de material plástico para uso na construção, exceto tubos e acessórios</t>
  </si>
  <si>
    <t>INDÚSTRIA DE PRODUTOS DE MATERIAIS PLÁSTICOSFabricação de artefatos de material plástico para usos industriais</t>
  </si>
  <si>
    <t>INDÚSTRIA DE PRODUTOS DE MATERIAIS PLÁSTICOSFabricação de artefatos de material plástico para uso pessoal e doméstico</t>
  </si>
  <si>
    <t>INDÚSTRIA DE PRODUTOS DE MATERIAIS PLÁSTICOSFabricação de embalagens de material plástico</t>
  </si>
  <si>
    <t>INDÚSTRIA DE PRODUTOS DE MATERIAIS PLÁSTICOSFabricação de tubos e acessórios de material plástico para uso na construção</t>
  </si>
  <si>
    <t>INDÚSTRIA DE PRODUTOS DE MINERAIS NÃO-METÁLICOSExtração e britamento de pedras e outros materiais para construção e beneficiamento associado</t>
  </si>
  <si>
    <t>INDÚSTRIA DE PRODUTOS DE MINERAIS NÃO-METÁLICOSAparelhamento de pedras para construção, exceto associado à extração</t>
  </si>
  <si>
    <t>INDÚSTRIA DE PRODUTOS DE MINERAIS NÃO-METÁLICOSAparelhamento de placas e execução de trabalhos em mármore, granito, ardósia e outras pedras</t>
  </si>
  <si>
    <t>INDÚSTRIA DE PRODUTOS DE MINERAIS NÃO-METÁLICOSFabricação de outros produtos de minerais não-metálicos não especificados</t>
  </si>
  <si>
    <t>INDÚSTRIA DE PRODUTOS DE MINERAIS NÃO-METÁLICOSFabricação de cimento</t>
  </si>
  <si>
    <t>INDÚSTRIA DE PRODUTOS DE MINERAIS NÃO-METÁLICOSFabricação de cal e gesso</t>
  </si>
  <si>
    <t>INDÚSTRIA DE PRODUTOS DE MINERAIS NÃO-METÁLICOSFabricação de artefatos de cerâmica e barro cozido para uso na construção, exceto azulejos e pisos</t>
  </si>
  <si>
    <t>INDÚSTRIA DE PRODUTOS DE MINERAIS NÃO-METÁLICOSFabricação de produtos cerâmicos não-refratários não especificados</t>
  </si>
  <si>
    <t>INDÚSTRIA DE PRODUTOS DE MINERAIS NÃO-METÁLICOSFabricação de azulejos e pisos</t>
  </si>
  <si>
    <t>INDÚSTRIA DE PRODUTOS DE MINERAIS NÃO-METÁLICOSFabricação de produtos cerâmicos refratários</t>
  </si>
  <si>
    <t>INDÚSTRIA DE PRODUTOS DE MINERAIS NÃO-METÁLICOSFabricação de material sanitário de cerâmica</t>
  </si>
  <si>
    <t>INDÚSTRIA DE PRODUTOS DE MINERAIS NÃO-METÁLICOSFabricação de estruturas pré-moldadas de concreto armado</t>
  </si>
  <si>
    <t>INDÚSTRIA DE PRODUTOS DE MINERAIS NÃO-METÁLICOSFabricação de artefatos de cimento para uso na construção</t>
  </si>
  <si>
    <t>INDÚSTRIA DE PRODUTOS DE MINERAIS NÃO-METÁLICOSFabricação de artefatos de fibrocimento para uso na construção</t>
  </si>
  <si>
    <t>INDÚSTRIA DE PRODUTOS DE MINERAIS NÃO-METÁLICOSFabricação de artefatos e produtos de concreto, cimento, fibrocimento, gesso e materiais semelhantes</t>
  </si>
  <si>
    <t>INDÚSTRIA DE PRODUTOS DE MINERAIS NÃO-METÁLICOSFabricação de vidro plano e de segurança</t>
  </si>
  <si>
    <t>INDÚSTRIA DE PRODUTOS DE MINERAIS NÃO-METÁLICOSFabricação de artigos de vidro</t>
  </si>
  <si>
    <t>INDÚSTRIA DE PRODUTOS DE MINERAIS NÃO-METÁLICOSDecoração, lapidação, gravação, vitrificação e outros trabalhos em cerâmica, louça, vidro e cristal</t>
  </si>
  <si>
    <t>INDÚSTRIA DE PRODUTOS DE MINERAIS NÃO-METÁLICOSFabricação de abrasivos</t>
  </si>
  <si>
    <t>INDÚSTRIA DE UTILIDADE PÚBLICADistribuição de energia elétrica</t>
  </si>
  <si>
    <t>INDÚSTRIA DE UTILIDADE PÚBLICADistribuição de combustíveis gasosos por redes urbanas</t>
  </si>
  <si>
    <t>INDÚSTRIA DE UTILIDADE PÚBLICACaptação, tratamento e distribuição de água</t>
  </si>
  <si>
    <t>INDÚSTRIA DE UTILIDADE PÚBLICAColeta de resíduos não-perigosos</t>
  </si>
  <si>
    <t>INDÚSTRIA DE VESTUÁRIO, CALÇADOS E ARTEFATOS DE TECIDOSConfecção de peças do vestuário, exceto roupas íntimas e as confeccionadas sob medida</t>
  </si>
  <si>
    <t>INDÚSTRIA DE VESTUÁRIO, CALÇADOS E ARTEFATOS DE TECIDOSConfecção de roupas íntimas</t>
  </si>
  <si>
    <t>INDÚSTRIA DE VESTUÁRIO, CALÇADOS E ARTEFATOS DE TECIDOSFabricação de artefatos têxteis para uso doméstico</t>
  </si>
  <si>
    <t>INDÚSTRIA DE VESTUÁRIO, CALÇADOS E ARTEFATOS DE TECIDOSConfecção de roupas profissionais, exceto sob medida</t>
  </si>
  <si>
    <t>INDÚSTRIA DE VESTUÁRIO, CALÇADOS E ARTEFATOS DE TECIDOSFabricação de equipamentos e acessórios para segurança pessoal e profissional</t>
  </si>
  <si>
    <t>INDÚSTRIA DE VESTUÁRIO, CALÇADOS E ARTEFATOS DE TECIDOSFabricação de artigos do vestuário, produzidos em malharias e tricotagens, exceto meias</t>
  </si>
  <si>
    <t>INDÚSTRIA DE VESTUÁRIO, CALÇADOS E ARTEFATOS DE TECIDOSFabricação de meias</t>
  </si>
  <si>
    <t>INDÚSTRIA DE VESTUÁRIO, CALÇADOS E ARTEFATOS DE TECIDOSFabricação de acessórios do vestuário, exceto para segurança e proteção</t>
  </si>
  <si>
    <t>INDÚSTRIA DE VESTUÁRIO, CALÇADOS E ARTEFATOS DE TECIDOSFabricação de tecidos especiais, inclusive artefatos</t>
  </si>
  <si>
    <t>INDÚSTRIA DE VESTUÁRIO, CALÇADOS E ARTEFATOS DE TECIDOSFabricação de artefatos de cordoaria</t>
  </si>
  <si>
    <t>INDÚSTRIA DE VESTUÁRIO, CALÇADOS E ARTEFATOS DE TECIDOSFabricação de guarda-chuvas e similares</t>
  </si>
  <si>
    <t>INDÚSTRIA DE VESTUÁRIO, CALÇADOS E ARTEFATOS DE TECIDOSFabricação de outros produtos têxteis não especificados</t>
  </si>
  <si>
    <t>INDÚSTRIA DE VESTUÁRIO, CALÇADOS E ARTEFATOS DE TECIDOSFabricação de artigos para viagem, bolsas e semelhantes de qualquer material</t>
  </si>
  <si>
    <t>INDÚSTRIA DE VESTUÁRIO, CALÇADOS E ARTEFATOS DE TECIDOSFabricação de calçados de couro</t>
  </si>
  <si>
    <t>INDÚSTRIA DE VESTUÁRIO, CALÇADOS E ARTEFATOS DE TECIDOSFabricação de calçados de material sintético</t>
  </si>
  <si>
    <t>INDÚSTRIA DE VESTUÁRIO, CALÇADOS E ARTEFATOS DE TECIDOSFabricação de calçados de materiais não especificados</t>
  </si>
  <si>
    <t>INDÚSTRIA MECÂNICAFabricação de motores e turbinas, peças e acessórios, exceto para aviões e veículos rodoviários</t>
  </si>
  <si>
    <t>INDÚSTRIA MECÂNICAFabricação de obras de caldeiraria pesada</t>
  </si>
  <si>
    <t>INDÚSTRIA MECÂNICAFabricação de equipamentos de transmissão para fins industriais, exceto rolamentos</t>
  </si>
  <si>
    <t>INDÚSTRIA MECÂNICAFabricação de válvulas, registros e dispositivos semelhantes, peças e acessórios</t>
  </si>
  <si>
    <t>INDÚSTRIA MECÂNICAFabricação de fornos industriais, aparelhos e equipamentos não-elétricos para instalações térmicas</t>
  </si>
  <si>
    <t>INDÚSTRIA MECÂNICAFabricação de máquinas e aparelhos de refrigeração e ventilação para uso industrial e comercial</t>
  </si>
  <si>
    <t>INDÚSTRIA MECÂNICAFabricação de máquinas e equipamentos para uso industrial específico, peças e acessórios</t>
  </si>
  <si>
    <t>INDÚSTRIA MECÂNICAFabricação de outras máquinas e equipamentos de uso geral não especificados, peças e acessórios</t>
  </si>
  <si>
    <t>INDÚSTRIA MECÂNICAFabricação de máquinas-ferramenta, peças e acessórios</t>
  </si>
  <si>
    <t>INDÚSTRIA MECÂNICAFabricação máquinas, equipamentos para indústrias de alimentos, bebidas e fumo, peças e acessórios</t>
  </si>
  <si>
    <t>INDÚSTRIA MECÂNICAFabricação de máquinas e equipamentos para a indústria têxtil, peças e acessórios</t>
  </si>
  <si>
    <t>INDÚSTRIA MECÂNICAFabricação de máquinas e equipamentos para as indústrias do vestuário, do couro e de calçados</t>
  </si>
  <si>
    <t>INDÚSTRIA MECÂNICAFabricação de máquinas e equipamentos para as indústrias de celulose, papel e papelão e artefatos.</t>
  </si>
  <si>
    <t>INDÚSTRIA MECÂNICAFabricação de máquinas e equipamentos de uso na extração mineral, exceto na extração de petróleo</t>
  </si>
  <si>
    <t>INDÚSTRIA MECÂNICAFabricação de máquinas e equipamentos p/ terraplenagem, pavimentação e construção,exceto tratores</t>
  </si>
  <si>
    <t>INDÚSTRIA MECÂNICAFabricação de máquinas e equipamentos para a indústria do plástico, peças e acessórios</t>
  </si>
  <si>
    <t>INDÚSTRIA MECÂNICAFabricação de máquinas e equipamentos para a agropecuária, peças e acessórios, exceto para irrigação</t>
  </si>
  <si>
    <t>INDÚSTRIA MECÂNICAFabricação de máquinas, equipamentos e aparelhos para transporte e elevação de pessoas</t>
  </si>
  <si>
    <t>INDÚSTRIA MECÂNICAFabricação de artefatos para pesca e esporte</t>
  </si>
  <si>
    <t>INDÚSTRIA MECÂNICAFabricação de canetas, lápis e outros artigos para escritório</t>
  </si>
  <si>
    <t>INDÚSTRIA MECÂNICAFabricação de fogões, refrigeradores,máquinas de lavar e secar para uso doméstico, peças/acessórios</t>
  </si>
  <si>
    <t>INDÚSTRIA MECÂNICAFabricação de outros produtos de metal não especificados</t>
  </si>
  <si>
    <t>INDÚSTRIA MECÂNICAFabricação de tratores agrícolas, peças e acessórios</t>
  </si>
  <si>
    <t>INDÚSTRIA MECÂNICAFabricação de tratores, peças e acessórios, exceto agrícolas</t>
  </si>
  <si>
    <t>INDÚSTRIA MECÂNICAServiços de usinagem, tornearia e solda</t>
  </si>
  <si>
    <t>INDÚSTRIA MECÂNICAFabricação de máquinas-ferramentas</t>
  </si>
  <si>
    <t>INDÚSTRIA MECÂNICAFabricação de armas de fogo e munições</t>
  </si>
  <si>
    <t>INDÚSTRIA MECÂNICAFabricação de equipamento bélico pesado, exceto veículos militares de combate</t>
  </si>
  <si>
    <t>INDÚSTRIA METALÚRGICAProdução de ferro-gusa</t>
  </si>
  <si>
    <t>INDÚSTRIA METALÚRGICAProdução de semi-acabados de aço</t>
  </si>
  <si>
    <t>INDÚSTRIA METALÚRGICAProdução de ferroligas</t>
  </si>
  <si>
    <t>INDÚSTRIA METALÚRGICAProdução de tubos de aço com costura</t>
  </si>
  <si>
    <t>INDÚSTRIA METALÚRGICAFundição de ferro e aço</t>
  </si>
  <si>
    <t>INDÚSTRIA METALÚRGICAProdução de forjados de aço</t>
  </si>
  <si>
    <t>INDÚSTRIA METALÚRGICAProdução de relaminados, trefilados e perfilados de aço, exceto arames</t>
  </si>
  <si>
    <t>INDÚSTRIA METALÚRGICAMetalurgia de outros metais não-ferrosos e suas ligas não especificados</t>
  </si>
  <si>
    <t>INDÚSTRIA METALÚRGICAFundição de metais não-ferrosos e suas ligas</t>
  </si>
  <si>
    <t>INDÚSTRIA METALÚRGICAProdução de forjados de metais não-ferrosos e suas ligas</t>
  </si>
  <si>
    <t>INDÚSTRIA METALÚRGICAProdução de soldas e ânodos para galvanoplastia</t>
  </si>
  <si>
    <t>INDÚSTRIA METALÚRGICAMetalurgia dos metais preciosos</t>
  </si>
  <si>
    <t>INDÚSTRIA METALÚRGICAMetalurgia do pó</t>
  </si>
  <si>
    <t>INDÚSTRIA METALÚRGICAFabricação de produtos de minerais não-metálicos não especificados</t>
  </si>
  <si>
    <t>INDÚSTRIA METALÚRGICAFabricação de estruturas metálicas</t>
  </si>
  <si>
    <t>INDÚSTRIA METALÚRGICAFabricação de produtos de trefilados de metal, exceto padronizados</t>
  </si>
  <si>
    <t>INDÚSTRIA METALÚRGICAFabricação de produtos de trefilados de metal padronizados</t>
  </si>
  <si>
    <t>INDÚSTRIA METALÚRGICAProdução de artefatos estampados de metal</t>
  </si>
  <si>
    <t>INDÚSTRIA METALÚRGICAFabricação de embalagens metálicas</t>
  </si>
  <si>
    <t>INDÚSTRIA METALÚRGICAFabricação de tanques, reservatórios metálicos e caldeiras para aquecimento central</t>
  </si>
  <si>
    <t>INDÚSTRIA METALÚRGICAFabricação de artigos de serralheria, exceto esquadrias</t>
  </si>
  <si>
    <t>INDÚSTRIA METALÚRGICAFabricação de esquadrias de metal</t>
  </si>
  <si>
    <t>INDÚSTRIA METALÚRGICAFabricação de artigos de cutelaria</t>
  </si>
  <si>
    <t>INDÚSTRIA METALÚRGICAFabricação de ferramentas</t>
  </si>
  <si>
    <t>INDÚSTRIA METALÚRGICATratamentos térmicos, acústicos ou de vibração</t>
  </si>
  <si>
    <t>INDÚSTRIA METALÚRGICAServiços de usinagem, solda, tratamento e revestimento em metais</t>
  </si>
  <si>
    <t>INDÚSTRIA METALÚRGICARecuperação de materiais metálicos, exceto alumínio</t>
  </si>
  <si>
    <t>INDÚSTRIA QUÍMICA / INDÚSTRIA DE PERFUMARIAS, SABÕES E VELASFabricação de outros produtos químicos inorgânicos não especificados</t>
  </si>
  <si>
    <t>INDÚSTRIA QUÍMICA / INDÚSTRIA DE PERFUMARIAS, SABÕES E VELASFabricação de outros produtos químicos não especificados</t>
  </si>
  <si>
    <t>INDÚSTRIA QUÍMICA / INDÚSTRIA DE PERFUMARIAS, SABÕES E VELASFabricação de gases industriais</t>
  </si>
  <si>
    <t>INDÚSTRIA QUÍMICA / INDÚSTRIA DE PERFUMARIAS, SABÕES E VELASFabricação de produtos petroquímicos básicos</t>
  </si>
  <si>
    <t>INDÚSTRIA QUÍMICA / INDÚSTRIA DE PERFUMARIAS, SABÕES E VELASFabricação de aditivos de uso industrial</t>
  </si>
  <si>
    <t>INDÚSTRIA QUÍMICA / INDÚSTRIA DE PERFUMARIAS, SABÕES E VELASFabricação de resinas termoplásticas</t>
  </si>
  <si>
    <t>INDÚSTRIA QUÍMICA / INDÚSTRIA DE PERFUMARIAS, SABÕES E VELASFabricação de intermediários para plastificantes, resinas e fibras</t>
  </si>
  <si>
    <t>INDÚSTRIA QUÍMICA / INDÚSTRIA DE PERFUMARIAS, SABÕES E VELASFabricação de fibras artificiais e sintéticas</t>
  </si>
  <si>
    <t>INDÚSTRIA QUÍMICA / INDÚSTRIA DE PERFUMARIAS, SABÕES E VELASFabricação de elastômeros</t>
  </si>
  <si>
    <t>INDÚSTRIA QUÍMICA / INDÚSTRIA DE PERFUMARIAS, SABÕES E VELASFabricação de defensivos agrícolas</t>
  </si>
  <si>
    <t>INDÚSTRIA QUÍMICA / INDÚSTRIA DE PERFUMARIAS, SABÕES E VELASFabricação de adubos e fertilizantes</t>
  </si>
  <si>
    <t>INDÚSTRIA QUÍMICA / INDÚSTRIA DE PERFUMARIAS, SABÕES E VELASFabricação de pólvoras, explosivos e detonantes</t>
  </si>
  <si>
    <t>INDÚSTRIA QUÍMICA / INDÚSTRIA DE PERFUMARIAS, SABÕES E VELASFabricação de artigos pirotécnicos</t>
  </si>
  <si>
    <t>INDÚSTRIA QUÍMICA / INDÚSTRIA DE PERFUMARIAS, SABÕES E VELASFabricação de tintas, vernizes, esmaltes e lacas</t>
  </si>
  <si>
    <t>INDÚSTRIA QUÍMICA / INDÚSTRIA DE PERFUMARIAS, SABÕES E VELASFabricação de adesivos e selantes</t>
  </si>
  <si>
    <t>INDÚSTRIA QUÍMICA / INDÚSTRIA DE PERFUMARIAS, SABÕES E VELASFabricação de óleos vegetais refinados, exceto óleo de milho</t>
  </si>
  <si>
    <t>INDÚSTRIA QUÍMICA / INDÚSTRIA DE PERFUMARIAS, SABÕES E VELASFabricação de sabões e detergentes sintéticos</t>
  </si>
  <si>
    <t>INDÚSTRIA QUÍMICA / INDÚSTRIA DE PERFUMARIAS, SABÕES E VELASFabricação de produtos de limpeza e polimento</t>
  </si>
  <si>
    <t>INDÚSTRIA QUÍMICA / INDÚSTRIA DE PERFUMARIAS, SABÕES E VELASFabricação de desinfestantes domissanitários</t>
  </si>
  <si>
    <t>INDÚSTRIA QUÍMICA / INDÚSTRIA DE PERFUMARIAS, SABÕES E VELASFabricação de cosméticos, produtos de perfumaria e de higiene pessoal</t>
  </si>
  <si>
    <t>INDÚSTRIA QUÍMICA / INDÚSTRIA DE PERFUMARIAS, SABÕES E VELASFabricação de velas, inclusive decorativas</t>
  </si>
  <si>
    <t>INDÚSTRIA TEXTILPreparação e fiação de fibras têxteis naturais, exceto algodão</t>
  </si>
  <si>
    <t>INDÚSTRIA TEXTILPreparação e fiação de fibras de algodão</t>
  </si>
  <si>
    <t>INDÚSTRIA TEXTILFiação de fibras artificiais e sintéticas</t>
  </si>
  <si>
    <t>INDÚSTRIA TEXTILFabricação de linhas para costurar e bordar</t>
  </si>
  <si>
    <t>INDÚSTRIA TEXTILTecelagem de fios de fibras têxteis naturais, exceto algodão</t>
  </si>
  <si>
    <t>INDÚSTRIA TEXTILFabricação de tecidos de malha</t>
  </si>
  <si>
    <t>INDÚSTRIA TEXTILTecelagem de fios de fibras artificiais e sintéticas</t>
  </si>
  <si>
    <t>INDÚSTRIA TEXTILOutros serviços de acabamento em fios, tecidos, artefatos têxteis e peças do vestuário</t>
  </si>
  <si>
    <t>INDÚSTRIA TEXTILFabricação de artefatos de tapeçaria</t>
  </si>
  <si>
    <t>INDÚSTRIAS DIVERSASFabricação de aparelhos e equipamentos de medida, teste e controle</t>
  </si>
  <si>
    <t>INDÚSTRIAS DIVERSASFabricação de materiais para medicina e odontologia</t>
  </si>
  <si>
    <t>INDÚSTRIAS DIVERSASFabricação instrumentos não-eletrônicos e utens. de uso médico, cirúrgico, odonto. e de laboratório</t>
  </si>
  <si>
    <t>INDÚSTRIAS DIVERSASFabricação de aparelhos eletromédicos e eletroterapêuticos e equipamentos de irradiação</t>
  </si>
  <si>
    <t>INDÚSTRIAS DIVERSASFabricação de aparelhos fotográficos e cinematográficos, peças e acessórios</t>
  </si>
  <si>
    <t>INDÚSTRIAS DIVERSASFabricação de equipamentos e instrumentos ópticos, peças e acessórios</t>
  </si>
  <si>
    <t>INDÚSTRIAS DIVERSASFabricação de artigos ópticos</t>
  </si>
  <si>
    <t>INDÚSTRIAS DIVERSASLapidação de gemas</t>
  </si>
  <si>
    <t>INDÚSTRIAS DIVERSASFabricação de artefatos de joalheria e ourivesaria</t>
  </si>
  <si>
    <t>INDÚSTRIAS DIVERSASFabricação de bijuterias e artefatos semelhantes</t>
  </si>
  <si>
    <t>INDÚSTRIAS DIVERSASCunhagem de moedas e medalhas</t>
  </si>
  <si>
    <t>INDÚSTRIAS DIVERSASFabricação de instrumentos musicais, peças e acessórios</t>
  </si>
  <si>
    <t>INDÚSTRIAS DIVERSASFabricação de escovas, pincéis e vassouras</t>
  </si>
  <si>
    <t>INDÚSTRIAS DIVERSASFabricação de outros brinquedos e jogos recreativos não especificados</t>
  </si>
  <si>
    <t>INDÚSTRIAS DIVERSASConfecção de peças do vestuário, exceto roupas íntimas</t>
  </si>
  <si>
    <t>INDÚSTRIAS DIVERSASFabricação de aviamentos para costura</t>
  </si>
  <si>
    <t>INDÚSTRIAS DIVERSASFabricação de letras, letreiros e placas de qualquer material, exceto luminosos</t>
  </si>
  <si>
    <t>INDÚSTRIAS DIVERSASFabricação de filtros para cigarros</t>
  </si>
  <si>
    <t>RESIDENCIALResidência</t>
  </si>
  <si>
    <t>RESIDENCIALCondomínio de prédio com predominância de ligações residenciais</t>
  </si>
  <si>
    <t>RESIDENCIALResidência em aglomerado</t>
  </si>
  <si>
    <t>SERVIÇOS COMERCIAISAtividades de apoio à agricultura não especificadas</t>
  </si>
  <si>
    <t>SERVIÇOS COMERCIAISAtividades de apoio à pecuária não especificadas</t>
  </si>
  <si>
    <t>SERVIÇOS COMERCIAISServiços de agronomia e de consultoria às atividades agrícolas e pecuárias</t>
  </si>
  <si>
    <t>SERVIÇOS COMERCIAISCompra e venda de imóveis próprios</t>
  </si>
  <si>
    <t>SERVIÇOS COMERCIAISAdministração de consórcios para aquisição de bens e direitos</t>
  </si>
  <si>
    <t>SERVIÇOS COMERCIAISEmissão de vales-alimentação, vales-transporte e similares</t>
  </si>
  <si>
    <t>SERVIÇOS COMERCIAISOutras atividades auxiliares dos serviços financeiros não especificadas</t>
  </si>
  <si>
    <t>SERVIÇOS COMERCIAISAtividades de administração de fundos por contrato ou comissão</t>
  </si>
  <si>
    <t>SERVIÇOS COMERCIAISAtividades auxiliares de seguros, previdência complementar e planos de saúde</t>
  </si>
  <si>
    <t>SERVIÇOS COMERCIAISAtividades auxiliares de transportes aéreos, exceto operação de aeroportos e campos de aterrissagem</t>
  </si>
  <si>
    <t>SERVIÇOS COMERCIAISAtividades auxiliares dos transportes terrestres não especificadas</t>
  </si>
  <si>
    <t>SERVIÇOS COMERCIAISAtividades auxiliares dos transportes aquaviários não especificadas</t>
  </si>
  <si>
    <t>SERVIÇOS COMERCIAISArmazéns gerais</t>
  </si>
  <si>
    <t>SERVIÇOS COMERCIAISAgências de viagens</t>
  </si>
  <si>
    <t>SERVIÇOS COMERCIAISServiços de arquitetura</t>
  </si>
  <si>
    <t>SERVIÇOS COMERCIAISAtividades de estudos geológicos</t>
  </si>
  <si>
    <t>SERVIÇOS COMERCIAISLimpeza em prédios e em domicílios</t>
  </si>
  <si>
    <t>SERVIÇOS COMERCIAISDecoração de interiores</t>
  </si>
  <si>
    <t>SERVIÇOS COMERCIAISSuporte técnico, manutenção e outros serviços em tecnologia da informação</t>
  </si>
  <si>
    <t>SERVIÇOS COMERCIAISServiços advocatícios</t>
  </si>
  <si>
    <t>SERVIÇOS COMERCIAISConsultoria em publicidade</t>
  </si>
  <si>
    <t>SERVIÇOS COMERCIAISPromoção de vendas</t>
  </si>
  <si>
    <t>SERVIÇOS COMERCIAISAtividades de pós-produção cinematográfica, de vídeos e de programas de televisão não especificadas</t>
  </si>
  <si>
    <t>SERVIÇOS COMERCIAISAtividades de produção de fotografias</t>
  </si>
  <si>
    <t>SERVIÇOS COMERCIAISAtividades de vigilância e segurança privada</t>
  </si>
  <si>
    <t>SERVIÇOS COMERCIAISOutras atividades de serviços prestados principalmente às empresas não especificadas</t>
  </si>
  <si>
    <t>SERVIÇOS COMERCIAISServiços de microfilmagem</t>
  </si>
  <si>
    <t>SERVIÇOS COMERCIAISServiços de lavagem, lubrificação e polimento de veículos automotores</t>
  </si>
  <si>
    <t>SERVIÇOS COMERCIAISTinturarias</t>
  </si>
  <si>
    <t>SERVIÇOS COMERCIAISAtividades auxiliares dos serviços financeiros não especificadas</t>
  </si>
  <si>
    <t>SERVIÇOS COMERCIAISHoldings de instituições não-financeiras</t>
  </si>
  <si>
    <t>SERVIÇOS COMERCIAISAtividades de consultoria em gestão empresarial, exceto consultoria técnica específica</t>
  </si>
  <si>
    <t>SERVIÇOS COMERCIAISOutras atividades de prestação de serviços de informação não especificadas</t>
  </si>
  <si>
    <t>SERVIÇOS DE ALOJAMENTO E ALIMENTAÇÃOHotéis</t>
  </si>
  <si>
    <t>SERVIÇOS DE ALOJAMENTO E ALIMENTAÇÃOPensões (alojamento)</t>
  </si>
  <si>
    <t>SERVIÇOS DE ALOJAMENTO E ALIMENTAÇÃOOutros tipos de alojamento não especificados</t>
  </si>
  <si>
    <t>SERVIÇOS DE ALOJAMENTO E ALIMENTAÇÃORestaurantes e similares</t>
  </si>
  <si>
    <t>SERVIÇOS DE ALOJAMENTO E ALIMENTAÇÃOBares e outros estabelecimentos especializados em servir bebidas</t>
  </si>
  <si>
    <t>SERVIÇOS DE ALOJAMENTO E ALIMENTAÇÃOLanchonetes, casas de chá, de sucos e similares</t>
  </si>
  <si>
    <t>SERVIÇOS DE ALOJAMENTO E ALIMENTAÇÃOServiços de alimentação para eventos e recepções - bufê</t>
  </si>
  <si>
    <t>SERVIÇOS DE ALOJAMENTO E ALIMENTAÇÃOServiços ambulantes de alimentação</t>
  </si>
  <si>
    <t>SERVIÇOS DE COMUNICAÇÕESAtividades do Correio Nacional</t>
  </si>
  <si>
    <t>SERVIÇOS DE COMUNICAÇÕESServiços de redes de transporte de telecomunicações - SRTT</t>
  </si>
  <si>
    <t>SERVIÇOS DE COMUNICAÇÕESAtividades de rádio</t>
  </si>
  <si>
    <t>SERVIÇOS DE COMUNICAÇÕESAtividades de televisão aberta</t>
  </si>
  <si>
    <t>SERVIÇOS DE DIVERSÃOOutras atividades de recreação e lazer não especificadas</t>
  </si>
  <si>
    <t>SERVIÇOS DE DIVERSÃODiscotecas, danceterias, salões de dança e similares</t>
  </si>
  <si>
    <t>SERVIÇOS DE DIVERSÃOArtes cênicas, espetáculos e atividades complementares não especificados</t>
  </si>
  <si>
    <t>SERVIÇOS DE DIVERSÃOAluguel de equipamentos recreativos e esportivos</t>
  </si>
  <si>
    <t>SERVIÇOS DE DIVERSÃOExploração de jogos eletrônicos recreativos</t>
  </si>
  <si>
    <t>SERVIÇOS DE DIVERSÃOClubes sociais, esportivos e similares</t>
  </si>
  <si>
    <t>SERVIÇOS DE DIVERSÃOAtividades de recreação e lazer não especificadas</t>
  </si>
  <si>
    <t>SERVIÇOS DE REPARAÇÃO, MANUTENÇÃO E CONSERVAÇÃOManutenção e reparação de equipamentos e produtos não especificados</t>
  </si>
  <si>
    <t>SERVIÇOS DE REPARAÇÃO, MANUTENÇÃO E CONSERVAÇÃOFabricação de máquinas e equipamentos de uso geral não especificados</t>
  </si>
  <si>
    <t>SERVIÇOS DE REPARAÇÃO, MANUTENÇÃO E CONSERVAÇÃOServiços de manutenção e reparação mecânica de veículos automotores</t>
  </si>
  <si>
    <t>SERVIÇOS DE REPARAÇÃO, MANUTENÇÃO E CONSERVAÇÃOReparação de artigos do mobiliário</t>
  </si>
  <si>
    <t>SERVIÇOS DE REPARAÇÃO, MANUTENÇÃO E CONSERVAÇÃOReparação e manutenção de outros objetos e equipamentos pessoais e domésticos não especificados</t>
  </si>
  <si>
    <t>SERVIÇOS DE REPARAÇÃO, MANUTENÇÃO E CONSERVAÇÃOReparação e manutenção de objetos e equipamentos pessoais e domésticos não especificados</t>
  </si>
  <si>
    <t>SERVIÇOS DE REPARAÇÃO, MANUTENÇÃO E CONSERVAÇÃOReparação de calçados, bolsas e artigos de viagem</t>
  </si>
  <si>
    <t>SERVIÇOS DE REPARAÇÃO, MANUTENÇÃO E CONSERVAÇÃOReparação de jóias</t>
  </si>
  <si>
    <t>SERVIÇOS DE TRANSPORTETransporte rodoviário coletivo de passageiros, com itinerário fixo, municipal</t>
  </si>
  <si>
    <t>SERVIÇOS DE TRANSPORTEOutras atividades auxiliares dos transportes terrestres não especificadas</t>
  </si>
  <si>
    <t>SERVIÇOS DE TRANSPORTETransporte rodoviário de mudanças</t>
  </si>
  <si>
    <t>SERVIÇOS DE TRANSPORTETransporte rodoviário de carga, exceto produtos perigosos e mudanças</t>
  </si>
  <si>
    <t>SERVIÇOS DE TRANSPORTETransporte metroviário</t>
  </si>
  <si>
    <t>SERVIÇOS DE TRANSPORTETransporte marítimo de cabotagem - passageiros</t>
  </si>
  <si>
    <t>SERVIÇOS DE TRANSPORTETransporte por navegação interior de carga, municipal, exceto travessia</t>
  </si>
  <si>
    <t>SERVIÇOS DE TRANSPORTETransporte aéreo de passageiros regular</t>
  </si>
  <si>
    <t>SERVIÇOS DE TRANSPORTEServiço de táxi aéreo e locação de aeronaves com tripulação</t>
  </si>
  <si>
    <t>SERVIÇOS DE TRANSPORTETransporte dutoviário</t>
  </si>
  <si>
    <t>SERVIÇOS DE TRANSPORTETrens turísticos, teleféricos e similares</t>
  </si>
  <si>
    <t>SERVIÇOS PESSOAISLavanderias</t>
  </si>
  <si>
    <t>SERVIÇOS PESSOAISCabeleireiros</t>
  </si>
  <si>
    <t>SERVIÇOS PESSOAISClínicas de estética e similares</t>
  </si>
  <si>
    <t>SERVIÇOS PESSOAISOutras atividades de serviços pessoais não especificadas</t>
  </si>
  <si>
    <t>SERVIÇOS PESSOAISServiços de funerárias</t>
  </si>
  <si>
    <t>SERVIÇOS PESSOAISAtividades de práticas integrativas e complementares em saúde humana</t>
  </si>
  <si>
    <t>SERVIÇOS PESSOAISLaboratórios clínicos</t>
  </si>
  <si>
    <t>SERVIÇOS PESSOAISAtividades de fisioterapia</t>
  </si>
  <si>
    <t>SERVIÇOS PESSOAISAtividades de profissionais da área de saúde não especificadas</t>
  </si>
  <si>
    <t>SERVIÇOS PESSOAISAtividades veterinárias</t>
  </si>
  <si>
    <t>SERVIÇOS PESSOAISPlanos de saúde</t>
  </si>
  <si>
    <t>SERVIÇOS PESSOAISAtividades de profissionais da área de saúde, exceto médicos e odontólogos</t>
  </si>
  <si>
    <t>SERVIÇOS PESSOAISEnsino médio</t>
  </si>
  <si>
    <t>SERVIÇOS PESSOAISEnsino fundamental</t>
  </si>
  <si>
    <t>SERVIÇOS PESSOAISEducação superior - graduação</t>
  </si>
  <si>
    <t>SERVIÇOS PESSOAISEnsino de idiomas</t>
  </si>
  <si>
    <t>SERVIÇOS PESSOAISCursos preparatórios para concursos</t>
  </si>
  <si>
    <t>SERVIÇOS PESSOAISEducação profissional de nível técnico</t>
  </si>
  <si>
    <t>SERVIÇOS PESSOAISOutras atividades de ensino não especificadas</t>
  </si>
  <si>
    <t>SERVIÇOS PESSOAISFormação de condutores</t>
  </si>
  <si>
    <t>SERVIÇOS PESSOAISEnsino de música</t>
  </si>
  <si>
    <t>SERVIÇOS PESSOAISEnsino de esportes</t>
  </si>
  <si>
    <t>SERVIÇOS PESSOAISEnsino de arte e cultura não especificado</t>
  </si>
  <si>
    <t>Nome Testemunha 1:</t>
  </si>
  <si>
    <t>Nome Testemunha 2:</t>
  </si>
  <si>
    <t>Prazo</t>
  </si>
  <si>
    <t>Email: *</t>
  </si>
  <si>
    <t>CPF</t>
  </si>
  <si>
    <t>Dígito</t>
  </si>
  <si>
    <t>Mult</t>
  </si>
  <si>
    <t>Soma</t>
  </si>
  <si>
    <t>Resto</t>
  </si>
  <si>
    <t>1º Dig. Ver.</t>
  </si>
  <si>
    <t>2º Dig. Ver.</t>
  </si>
  <si>
    <t>Verificação</t>
  </si>
  <si>
    <t>CNPJ</t>
  </si>
  <si>
    <t>Extract</t>
  </si>
  <si>
    <t>Dígitos</t>
  </si>
  <si>
    <t>Dados cliente</t>
  </si>
  <si>
    <t>Dados Testemunha 1</t>
  </si>
  <si>
    <t>Dados Testemunha 2</t>
  </si>
  <si>
    <t>Data de Referência</t>
  </si>
  <si>
    <t>Tensão Objetivo:</t>
  </si>
  <si>
    <t>Ramo de atividade:</t>
  </si>
  <si>
    <t>Tipo Sistema</t>
  </si>
  <si>
    <t>Condutor fase MT</t>
  </si>
  <si>
    <t>Condutor Neutro</t>
  </si>
  <si>
    <t>CA 4 AWG</t>
  </si>
  <si>
    <t>CA 2 AWG</t>
  </si>
  <si>
    <t>CA 1/0 AWG</t>
  </si>
  <si>
    <t>CA 4/0 AWG</t>
  </si>
  <si>
    <t>CA 336,4 MCM</t>
  </si>
  <si>
    <t>CAA 4 AWG</t>
  </si>
  <si>
    <t>CAA 2 AWG</t>
  </si>
  <si>
    <t>CAA 1/0 AWG</t>
  </si>
  <si>
    <t>CAA 4/0 AWG</t>
  </si>
  <si>
    <t>CAA 336,4 MCM</t>
  </si>
  <si>
    <t>AL 1 X 50 MM2 15 KV PROT</t>
  </si>
  <si>
    <t>AL 1 X 95 MM2 15 KV PROT</t>
  </si>
  <si>
    <t>AL 1 X 150 MM2 15 KV PROT</t>
  </si>
  <si>
    <t>AL 1 X 50 MM2 25 KV PROT</t>
  </si>
  <si>
    <t>AL 1 X 150 MM2 25 KV PROT</t>
  </si>
  <si>
    <t>Cônjuge:</t>
  </si>
  <si>
    <t>US de Topografia:</t>
  </si>
  <si>
    <t>US de Projeto:</t>
  </si>
  <si>
    <t>US de MapCad:</t>
  </si>
  <si>
    <t>8 - Dados Técnicos da Obra</t>
  </si>
  <si>
    <t>Postes Retirados:</t>
  </si>
  <si>
    <t>SUBTERRANEA - RDS</t>
  </si>
  <si>
    <t>SECUNDARIA MONOFASICA</t>
  </si>
  <si>
    <t>CB CAA 170,5 MM2 (ACSR 336,4 MCM)</t>
  </si>
  <si>
    <t>CB CAA 21 MM2 (ACSR 4 AWG)</t>
  </si>
  <si>
    <t>CB CAA 241,7 MM2</t>
  </si>
  <si>
    <t>CB CAA 322,2 MM2 (ACSR 636 MCM)</t>
  </si>
  <si>
    <t>PRIMARIA MONOFASICA</t>
  </si>
  <si>
    <t>PRIMARIA BIFASICA</t>
  </si>
  <si>
    <t>PRIMARIA TRIFASICA</t>
  </si>
  <si>
    <t>SECUNDARIA BIFASICA</t>
  </si>
  <si>
    <t>SECUNDARIA - NEUTRO</t>
  </si>
  <si>
    <t>SECUNDARIA TRIFASICA</t>
  </si>
  <si>
    <t>SUBTERRANEA BIFASICA</t>
  </si>
  <si>
    <t>SUBTERRANEA MONOFASICA</t>
  </si>
  <si>
    <t>SUBTERRANEA TRIFASICA</t>
  </si>
  <si>
    <t>CB CAA 241,7 MM3</t>
  </si>
  <si>
    <t>CB CAA 241,7 MM4</t>
  </si>
  <si>
    <t>CABO AÇO 3N5 (9,93MM) ALUMINIZADO</t>
  </si>
  <si>
    <t>CB ACO 6,4MM</t>
  </si>
  <si>
    <t>CB CAA 241,7 MM5</t>
  </si>
  <si>
    <t>CABO ACO 3N5 (9,93MM) ALUMINIZADO</t>
  </si>
  <si>
    <t>CB CAA 241,7 MM6</t>
  </si>
  <si>
    <t>CB AL 1 X 120 MM2 1 KV</t>
  </si>
  <si>
    <t>CB AL 1 x 50 MM2 25 KV PROT</t>
  </si>
  <si>
    <t>CONT.VALORES(ÍNDICE(TBL_TIPOS_REDE;;CORRESP('1 - Solicitação'!$D$167;CABEC_TIPOS_REDES;0)))</t>
  </si>
  <si>
    <t>CORRESP('1 - Solicitação'!$D$167;CABEC_TIPOS_REDES;0)</t>
  </si>
  <si>
    <t>CONVENCIONALPRIMARIA MONOFASICA</t>
  </si>
  <si>
    <t>CONVENCIONALPRIMARIA BIFASICA</t>
  </si>
  <si>
    <t>CONVENCIONALPRIMARIA TRIFASICA</t>
  </si>
  <si>
    <t>CONVENCIONALSECUNDARIA BIFASICA</t>
  </si>
  <si>
    <t>CONVENCIONALSECUNDARIA MONOFASICA</t>
  </si>
  <si>
    <t>CONVENCIONALSECUNDARIA - NEUTRO</t>
  </si>
  <si>
    <t>CONVENCIONALSECUNDARIA TRIFASICA</t>
  </si>
  <si>
    <t>PROTEGIDAPRIMARIA MONOFASICA</t>
  </si>
  <si>
    <t>PROTEGIDAPRIMARIA BIFASICA</t>
  </si>
  <si>
    <t>PROTEGIDAPRIMARIA TRIFASICA</t>
  </si>
  <si>
    <t>SUBTERRANEA - RDSPRIMARIA MONOFASICA</t>
  </si>
  <si>
    <t>SUBTERRANEA - RDSPRIMARIA TRIFASICA</t>
  </si>
  <si>
    <t>SUBTERRANEA - RDSSECUNDARIA BIFASICA</t>
  </si>
  <si>
    <t>SUBTERRANEA - RDSSECUNDARIA MONOFASICA</t>
  </si>
  <si>
    <t>SUBTERRANEA - RDSSECUNDARIA TRIFASICA</t>
  </si>
  <si>
    <t>ISOLADASUBTERRANEA BIFASICA</t>
  </si>
  <si>
    <t>ISOLADASUBTERRANEA MONOFASICA</t>
  </si>
  <si>
    <t>ISOLADASUBTERRANEA TRIFASICA</t>
  </si>
  <si>
    <t>CORRESP(CONCAT('1 - Solicitação'!$D$167:$O$167);CABEC_CABOS_POR_TIPO_REDE;0)</t>
  </si>
  <si>
    <t>CONT.VALORES(ÍNDICE(TBL_CABOS_POR_TP_REDE;;CORRESP(CONCAT('1 - Solicitação'!$D$167:$O$167);CABEC_CABOS_POR_TIPO_REDE;0)))</t>
  </si>
  <si>
    <t>DESLOC($A$3;1;CORRESP(CONCAT('1 - Solicitação'!$D$167:$O$167);CABEC_CABOS_POR_TIPO_REDE;0);CONT.VALORES(ÍNDICE(TBL_CABOS_POR_TP_REDE;;CORRESP(CONCAT('1 - Solicitação'!$D$167:$O$167);CABEC_CABOS_POR_TIPO_REDE;0))))</t>
  </si>
  <si>
    <t>Linha 169</t>
  </si>
  <si>
    <t>Linha 168</t>
  </si>
  <si>
    <t>Linha 170</t>
  </si>
  <si>
    <t>Linha 171</t>
  </si>
  <si>
    <t>Linha 172</t>
  </si>
  <si>
    <t>Linha 173</t>
  </si>
  <si>
    <t>Linha 174</t>
  </si>
  <si>
    <t>Linha 175</t>
  </si>
  <si>
    <t>Linha 176</t>
  </si>
  <si>
    <t>Linha 177</t>
  </si>
  <si>
    <t>Linha 178</t>
  </si>
  <si>
    <t>Resultado do preenchimento da linha</t>
  </si>
  <si>
    <t>Tabela base</t>
  </si>
  <si>
    <t>a célula abaixo aglutina as linhas do formulário de solicitação que possui erro</t>
  </si>
  <si>
    <t>Linha 179</t>
  </si>
  <si>
    <t>ABADIA DOS DOURADOS</t>
  </si>
  <si>
    <t>ACUCENA</t>
  </si>
  <si>
    <t>AGUA COMPRIDA</t>
  </si>
  <si>
    <t>AGUAS FORMOSAS</t>
  </si>
  <si>
    <t>AGUAS VERMELHAS</t>
  </si>
  <si>
    <t>ALBERTINA</t>
  </si>
  <si>
    <t>ALFENAS</t>
  </si>
  <si>
    <t>ALMENARA</t>
  </si>
  <si>
    <t>ALTEROSA</t>
  </si>
  <si>
    <t>ALTO CAPARAO</t>
  </si>
  <si>
    <t>ALVARENGA</t>
  </si>
  <si>
    <t>AMPARO DA SERRA</t>
  </si>
  <si>
    <t>ANDRADAS</t>
  </si>
  <si>
    <t>ARACUAI</t>
  </si>
  <si>
    <t>ARAGUARI</t>
  </si>
  <si>
    <t>ARAPORA</t>
  </si>
  <si>
    <t>ARAPUA</t>
  </si>
  <si>
    <t>ARAXA</t>
  </si>
  <si>
    <t>AREADO</t>
  </si>
  <si>
    <t>ARINOS</t>
  </si>
  <si>
    <t>ATALEIA</t>
  </si>
  <si>
    <t>BAEPENDI</t>
  </si>
  <si>
    <t>BANDEIRA</t>
  </si>
  <si>
    <t>BANDEIRA DO SUL</t>
  </si>
  <si>
    <t>BELO HORIZONTE</t>
  </si>
  <si>
    <t>BELO ORIENTE</t>
  </si>
  <si>
    <t>BERILO</t>
  </si>
  <si>
    <t>BERTOPOLIS</t>
  </si>
  <si>
    <t>BOA ESPERANCA</t>
  </si>
  <si>
    <t>BOM JESUS DO GALHO</t>
  </si>
  <si>
    <t>BOM REPOUSO</t>
  </si>
  <si>
    <t>BONFINOPOLIS DE MINAS</t>
  </si>
  <si>
    <t>BORDA DA MATA</t>
  </si>
  <si>
    <t>BOTELHOS</t>
  </si>
  <si>
    <t>BRASILANDIA DE MINAS</t>
  </si>
  <si>
    <t>BRASOPOLIS</t>
  </si>
  <si>
    <t>BUGRE</t>
  </si>
  <si>
    <t>BURITIS</t>
  </si>
  <si>
    <t>CABECEIRA GRANDE</t>
  </si>
  <si>
    <t>CABO VERDE</t>
  </si>
  <si>
    <t>CACHOEIRA DE MINAS</t>
  </si>
  <si>
    <t>CACHOEIRA DOURADA</t>
  </si>
  <si>
    <t>CAIANA</t>
  </si>
  <si>
    <t>CALDAS</t>
  </si>
  <si>
    <t>CAMBUQUIRA</t>
  </si>
  <si>
    <t>CAMPANARIO</t>
  </si>
  <si>
    <t>CAMPANHA</t>
  </si>
  <si>
    <t>CAMPESTRE</t>
  </si>
  <si>
    <t>CAMPINA VERDE</t>
  </si>
  <si>
    <t>CAMPO DO MEIO</t>
  </si>
  <si>
    <t>CAMPO FLORIDO</t>
  </si>
  <si>
    <t>CAMPOS ALTOS</t>
  </si>
  <si>
    <t>CAMPOS GERAIS</t>
  </si>
  <si>
    <t>CANAPOLIS</t>
  </si>
  <si>
    <t>CAPARAO</t>
  </si>
  <si>
    <t>CAPELINHA</t>
  </si>
  <si>
    <t>CAPINOPOLIS</t>
  </si>
  <si>
    <t>CARAI</t>
  </si>
  <si>
    <t>CARATINGA</t>
  </si>
  <si>
    <t>CARBONITA</t>
  </si>
  <si>
    <t>CAREACU</t>
  </si>
  <si>
    <t>CARLOS CHAGAS</t>
  </si>
  <si>
    <t>CARMO DA CACHOEIRA</t>
  </si>
  <si>
    <t>CARMO DE MINAS</t>
  </si>
  <si>
    <t>CARMO DO PARANAIBA</t>
  </si>
  <si>
    <t>CARNEIRINHO</t>
  </si>
  <si>
    <t>CARVALHOPOLIS</t>
  </si>
  <si>
    <t>CASCALHO RICO</t>
  </si>
  <si>
    <t>CAXAMBU</t>
  </si>
  <si>
    <t>CENTRALINA</t>
  </si>
  <si>
    <t>COMENDADOR GOMES</t>
  </si>
  <si>
    <t>COMERCINHO</t>
  </si>
  <si>
    <t>CONCEICAO DA APARECIDA</t>
  </si>
  <si>
    <t>CONCEICAO DA BARRA DE MINAS</t>
  </si>
  <si>
    <t>CONCEICAO DAS ALAGOAS</t>
  </si>
  <si>
    <t>CONCEICAO DAS PEDRAS</t>
  </si>
  <si>
    <t>CONCEICAO DO RIO VERDE</t>
  </si>
  <si>
    <t>CONCEICAO DOS OUROS</t>
  </si>
  <si>
    <t>CONGONHAL</t>
  </si>
  <si>
    <t>CONQUISTA</t>
  </si>
  <si>
    <t>CONSOLACAO</t>
  </si>
  <si>
    <t>COQUEIRAL</t>
  </si>
  <si>
    <t>CORDISLANDIA</t>
  </si>
  <si>
    <t>COROMANDEL</t>
  </si>
  <si>
    <t>CORONEL FABRICIANO</t>
  </si>
  <si>
    <t>CORONEL MURTA</t>
  </si>
  <si>
    <t>CORREGO NOVO</t>
  </si>
  <si>
    <t>COUTO DE MAGALHAES DE MINAS</t>
  </si>
  <si>
    <t>CRISTINA</t>
  </si>
  <si>
    <t>CRUZEIRO DA FORTALEZA</t>
  </si>
  <si>
    <t>CRUZILIA</t>
  </si>
  <si>
    <t>DELFIM MOREIRA</t>
  </si>
  <si>
    <t>DIVISA NOVA</t>
  </si>
  <si>
    <t>DIVISOPOLIS</t>
  </si>
  <si>
    <t>DOM BOSCO</t>
  </si>
  <si>
    <t>DOM CAVATI</t>
  </si>
  <si>
    <t>DOM VICOSO</t>
  </si>
  <si>
    <t>DOURADOQUARA</t>
  </si>
  <si>
    <t>ELOI MENDES</t>
  </si>
  <si>
    <t>ENTRE FOLHAS</t>
  </si>
  <si>
    <t>ESPERA FELIZ</t>
  </si>
  <si>
    <t>ESPIRITO SANTO DO DOURADO</t>
  </si>
  <si>
    <t>ESTIVA</t>
  </si>
  <si>
    <t>ESTRELA DO SUL</t>
  </si>
  <si>
    <t>FAMA</t>
  </si>
  <si>
    <t>FELISBURGO</t>
  </si>
  <si>
    <t>FERVEDOURO</t>
  </si>
  <si>
    <t>FRANCISCO BADARO</t>
  </si>
  <si>
    <t>FRANCISCOPOLIS</t>
  </si>
  <si>
    <t>FREI GASPAR</t>
  </si>
  <si>
    <t>FREI LAGONEGRO</t>
  </si>
  <si>
    <t>FRONTEIRA</t>
  </si>
  <si>
    <t>FRONTEIRA DOS VALES</t>
  </si>
  <si>
    <t>FRUTAL</t>
  </si>
  <si>
    <t>GONCALVES</t>
  </si>
  <si>
    <t>GRUPIARA</t>
  </si>
  <si>
    <t>GUAPE</t>
  </si>
  <si>
    <t>GUARDA MOR</t>
  </si>
  <si>
    <t>GUIMARANIA</t>
  </si>
  <si>
    <t>GURINHATA</t>
  </si>
  <si>
    <t>HELIODORA</t>
  </si>
  <si>
    <t>IAPU</t>
  </si>
  <si>
    <t>IBIA</t>
  </si>
  <si>
    <t>IBITIURA DE MINAS</t>
  </si>
  <si>
    <t>ILICINEA</t>
  </si>
  <si>
    <t>IMBE DE MINAS</t>
  </si>
  <si>
    <t>INCONFIDENTES</t>
  </si>
  <si>
    <t>INDIANOPOLIS</t>
  </si>
  <si>
    <t>INHAPIM</t>
  </si>
  <si>
    <t>IPABA</t>
  </si>
  <si>
    <t>IPATINGA</t>
  </si>
  <si>
    <t>IPIACU</t>
  </si>
  <si>
    <t>IPUIUNA</t>
  </si>
  <si>
    <t>IRAI DE MINAS</t>
  </si>
  <si>
    <t>ITAIPE</t>
  </si>
  <si>
    <t>ITAJUBA</t>
  </si>
  <si>
    <t>ITAMARANDIBA</t>
  </si>
  <si>
    <t>ITAMBACURI</t>
  </si>
  <si>
    <t>ITAMOJI</t>
  </si>
  <si>
    <t>ITAMONTE</t>
  </si>
  <si>
    <t>ITANHANDU</t>
  </si>
  <si>
    <t>ITAOBIM</t>
  </si>
  <si>
    <t>ITAPAGIPE</t>
  </si>
  <si>
    <t>ITINGA</t>
  </si>
  <si>
    <t>ITUIUTABA</t>
  </si>
  <si>
    <t>ITURAMA</t>
  </si>
  <si>
    <t>JACINTO</t>
  </si>
  <si>
    <t>JACUTINGA</t>
  </si>
  <si>
    <t>JAGUARACU</t>
  </si>
  <si>
    <t>JAMPRUCA</t>
  </si>
  <si>
    <t>JESUANIA</t>
  </si>
  <si>
    <t>JOAIMA</t>
  </si>
  <si>
    <t>JOANESIA</t>
  </si>
  <si>
    <t>JOAO PINHEIRO</t>
  </si>
  <si>
    <t>JORDANIA</t>
  </si>
  <si>
    <t>LADAINHA</t>
  </si>
  <si>
    <t>LAGAMAR</t>
  </si>
  <si>
    <t>LAGOA FORMOSA</t>
  </si>
  <si>
    <t>LAGOA GRANDE</t>
  </si>
  <si>
    <t>LAMBARI</t>
  </si>
  <si>
    <t>LIMEIRA DO OESTE</t>
  </si>
  <si>
    <t>LUMINARIAS</t>
  </si>
  <si>
    <t>MACHACALIS</t>
  </si>
  <si>
    <t>MACHADO</t>
  </si>
  <si>
    <t>MALACACHETA</t>
  </si>
  <si>
    <t>MANHUACU</t>
  </si>
  <si>
    <t>MARIA DA FE</t>
  </si>
  <si>
    <t>MARLIERIA</t>
  </si>
  <si>
    <t>MARMELOPOLIS</t>
  </si>
  <si>
    <t>MATA VERDE</t>
  </si>
  <si>
    <t>MATIAS LOBATO</t>
  </si>
  <si>
    <t>MATUTINA</t>
  </si>
  <si>
    <t>MEDINA</t>
  </si>
  <si>
    <t>MESQUITA</t>
  </si>
  <si>
    <t>MINAS NOVAS</t>
  </si>
  <si>
    <t>MONSENHOR PAULO</t>
  </si>
  <si>
    <t>MONTE ALEGRE DE MINAS</t>
  </si>
  <si>
    <t>MONTE BELO</t>
  </si>
  <si>
    <t>MONTE CARMELO</t>
  </si>
  <si>
    <t>MONTE SIAO</t>
  </si>
  <si>
    <t>MUZAMBINHO</t>
  </si>
  <si>
    <t>NANUQUE</t>
  </si>
  <si>
    <t>NAQUE</t>
  </si>
  <si>
    <t>NATALANDIA</t>
  </si>
  <si>
    <t>NATERCIA</t>
  </si>
  <si>
    <t>NOVA BELEM</t>
  </si>
  <si>
    <t>NOVA MODICA</t>
  </si>
  <si>
    <t>NOVA PONTE</t>
  </si>
  <si>
    <t>NOVA RESENDE</t>
  </si>
  <si>
    <t>NOVO CRUZEIRO</t>
  </si>
  <si>
    <t>NOVO ORIENTE DE MINAS</t>
  </si>
  <si>
    <t>OLHOS DAGUA</t>
  </si>
  <si>
    <t>OLIMPIO NORONHA</t>
  </si>
  <si>
    <t>OURO FINO</t>
  </si>
  <si>
    <t>OURO VERDE DE MINAS</t>
  </si>
  <si>
    <t>PADRE PARAISO</t>
  </si>
  <si>
    <t>PARACATU</t>
  </si>
  <si>
    <t>PARAGUACU</t>
  </si>
  <si>
    <t>PARAISOPOLIS</t>
  </si>
  <si>
    <t>PASSA QUATRO</t>
  </si>
  <si>
    <t>PASSA VINTE</t>
  </si>
  <si>
    <t>PASSABEM</t>
  </si>
  <si>
    <t>PATOS DE MINAS</t>
  </si>
  <si>
    <t>PATROCINIO</t>
  </si>
  <si>
    <t>PAVAO</t>
  </si>
  <si>
    <t>PEDRALVA</t>
  </si>
  <si>
    <t>PEDRINOPOLIS</t>
  </si>
  <si>
    <t>PERDIZES</t>
  </si>
  <si>
    <t>PERIQUITO</t>
  </si>
  <si>
    <t>PESCADOR</t>
  </si>
  <si>
    <t>PIEDADE DE CARATINGA</t>
  </si>
  <si>
    <t>PINGO DAGUA</t>
  </si>
  <si>
    <t>PIRAJUBA</t>
  </si>
  <si>
    <t>PIRANGUCU</t>
  </si>
  <si>
    <t>PIRANGUINHO</t>
  </si>
  <si>
    <t>PLANURA</t>
  </si>
  <si>
    <t>POCO FUNDO</t>
  </si>
  <si>
    <t>POCOS DE CALDAS</t>
  </si>
  <si>
    <t>POTE</t>
  </si>
  <si>
    <t>POUSO ALEGRE</t>
  </si>
  <si>
    <t>POUSO ALTO</t>
  </si>
  <si>
    <t>PRATA</t>
  </si>
  <si>
    <t>PRATINHA</t>
  </si>
  <si>
    <t>PRESIDENTE OLEGARIO</t>
  </si>
  <si>
    <t>RIACHINHO</t>
  </si>
  <si>
    <t>RIO DO PRADO</t>
  </si>
  <si>
    <t>RIO PARANAIBA</t>
  </si>
  <si>
    <t>ROMARIA</t>
  </si>
  <si>
    <t>RUBIM</t>
  </si>
  <si>
    <t>SACRAMENTO</t>
  </si>
  <si>
    <t>SALTO DA DIVISA</t>
  </si>
  <si>
    <t>SANTA BARBARA DO LESTE</t>
  </si>
  <si>
    <t>SANTA BARBARA DO MONTE VERDE</t>
  </si>
  <si>
    <t>SANTA CRUZ DE SALINAS</t>
  </si>
  <si>
    <t>SANTA FE DE MINAS</t>
  </si>
  <si>
    <t>SANTA JULIANA</t>
  </si>
  <si>
    <t>SANTA MARGARIDA</t>
  </si>
  <si>
    <t>SANTA MARIA DO SALTO</t>
  </si>
  <si>
    <t>SANTA RITA DE CALDAS</t>
  </si>
  <si>
    <t>SANTA RITA DO JACUTINGA</t>
  </si>
  <si>
    <t>SANTA RITA DO SAPUCAI</t>
  </si>
  <si>
    <t>SANTA VITORIA</t>
  </si>
  <si>
    <t>SANTANA DA VARGEM</t>
  </si>
  <si>
    <t>SANTANA DO PARAISO</t>
  </si>
  <si>
    <t>SANTO ANTONIO DO JACINTO</t>
  </si>
  <si>
    <t>SANTO ANTONIO DO RIO ABAIXO</t>
  </si>
  <si>
    <t>SAO BENTO ABADE</t>
  </si>
  <si>
    <t>SAO DOMINGOS DAS DORES</t>
  </si>
  <si>
    <t>SAO FRANCISCO DE SALES</t>
  </si>
  <si>
    <t>SAO FRANCISCO DO GLORIA</t>
  </si>
  <si>
    <t>SAO GERALDO DO BAIXIO</t>
  </si>
  <si>
    <t>SAO GONCALO DO ABAETE</t>
  </si>
  <si>
    <t>SAO GONCALO DO SAPUCAI</t>
  </si>
  <si>
    <t>SAO GOTARDO</t>
  </si>
  <si>
    <t>SAO JOAO BATISTA DO GLORIA</t>
  </si>
  <si>
    <t>SAO JOAO DA MATA</t>
  </si>
  <si>
    <t>SAO JOAO DO MANTENINHA</t>
  </si>
  <si>
    <t>SAO JOAO DO ORIENTE</t>
  </si>
  <si>
    <t>SAO JOSE DO ALEGRE</t>
  </si>
  <si>
    <t>SAO JOSE DO DIVINO</t>
  </si>
  <si>
    <t>SAO JOSE DO MANTIMENTO</t>
  </si>
  <si>
    <t>SAO LOURENCO</t>
  </si>
  <si>
    <t>SAO SEBASTIAO DA BELA VISTA</t>
  </si>
  <si>
    <t>SAO SEBASTIAO DO ANTA</t>
  </si>
  <si>
    <t>SAO SEBASTIAO DO RIO PRETO</t>
  </si>
  <si>
    <t>SAO SEBASTIAO DO RIO VERDE</t>
  </si>
  <si>
    <t>SAO TOME DAS LETRAS</t>
  </si>
  <si>
    <t>SAPUCAI MIRIM</t>
  </si>
  <si>
    <t>SENADOR JOSE BENTO</t>
  </si>
  <si>
    <t>SENADOR MODESTINO GONCALVES</t>
  </si>
  <si>
    <t>SERRA DO SALITRE</t>
  </si>
  <si>
    <t>SERRA DOS AIMORES</t>
  </si>
  <si>
    <t>SERRANIA</t>
  </si>
  <si>
    <t>SILVIANOPOLIS</t>
  </si>
  <si>
    <t>SOLEDADE DE MINAS</t>
  </si>
  <si>
    <t>TAPARUBA</t>
  </si>
  <si>
    <t>TAPIRA</t>
  </si>
  <si>
    <t>TARUMIRIM</t>
  </si>
  <si>
    <t>TEOFILO OTONI</t>
  </si>
  <si>
    <t>TIMOTEO</t>
  </si>
  <si>
    <t>TIROS</t>
  </si>
  <si>
    <t>TOCOS DO MOJI</t>
  </si>
  <si>
    <t>TRES CORACOES</t>
  </si>
  <si>
    <t>TRES PONTAS</t>
  </si>
  <si>
    <t>TUPACIGUARA</t>
  </si>
  <si>
    <t>TURMALINA</t>
  </si>
  <si>
    <t>TURVOLANDIA</t>
  </si>
  <si>
    <t>UBAPORANGA</t>
  </si>
  <si>
    <t>UBERABA</t>
  </si>
  <si>
    <t>UBERLANDIA</t>
  </si>
  <si>
    <t>UMBURATIBA</t>
  </si>
  <si>
    <t>UNAI</t>
  </si>
  <si>
    <t>UNIAO DE MINAS</t>
  </si>
  <si>
    <t>URUANA DE MINAS</t>
  </si>
  <si>
    <t>VARGEM ALEGRE</t>
  </si>
  <si>
    <t>VARGEM GRANDE DO RIO PARDO</t>
  </si>
  <si>
    <t>VARGINHA</t>
  </si>
  <si>
    <t>VARJAO DE MINAS</t>
  </si>
  <si>
    <t>VAZANTE</t>
  </si>
  <si>
    <t>VERISSIMO</t>
  </si>
  <si>
    <t>VIRGEM DA LAPA</t>
  </si>
  <si>
    <t>VIRGINIA</t>
  </si>
  <si>
    <t>WENCESLAU BRAZ</t>
  </si>
  <si>
    <t>A A W TELECOMUNICAÇÕES E ELET LTDA ME..</t>
  </si>
  <si>
    <t>A&amp;D SOL SERVIÇOS TERC LTDA ME</t>
  </si>
  <si>
    <t>A02 ELETRICIDADE LTDA..</t>
  </si>
  <si>
    <t>ACENDER ENGENHARIA LTDA</t>
  </si>
  <si>
    <t>AENG PARTICIPAÇÕES LTDA</t>
  </si>
  <si>
    <t>AGIL ELETRIFICACAO Ltda .</t>
  </si>
  <si>
    <t>ALESSANDRO SARMENTO DOS SANTOS</t>
  </si>
  <si>
    <t>ALTERNATIVA ELÉTRICA UBÁ LTDA.</t>
  </si>
  <si>
    <t>ANCOE ENGENHARIA E SERVICOS EIRELI</t>
  </si>
  <si>
    <t>ANDRE GOMES ENGENHARIA LTDA</t>
  </si>
  <si>
    <t>ARSAL SERV. ENGENHARIA CONSTRUCOES</t>
  </si>
  <si>
    <t>ARTREL ELETRIC. E TECNOL. LTDA..</t>
  </si>
  <si>
    <t>ASCENDE CONSULT. E PROJETO LTDA</t>
  </si>
  <si>
    <t>ASTRO LUZ SERVIÇOS E COM LTDA ME..</t>
  </si>
  <si>
    <t>BARRA PROJETOS E CONSTRUÇÕES LTDA..</t>
  </si>
  <si>
    <t>BETEL BELUCCI ELET. E TELEF. LTDA.</t>
  </si>
  <si>
    <t>BHL PROJ. E CONSTRUÇÕES ELETR. LTDA</t>
  </si>
  <si>
    <t>BR ENGENHARIA E CONSTRUCOES LTDA..</t>
  </si>
  <si>
    <t>BRASIL CONSTRUCOES E MONTAGENS LTDA..</t>
  </si>
  <si>
    <t>BUSS ENGENHARIA EIRELI</t>
  </si>
  <si>
    <t>CEILUX CEN. EXC. ILUMIN. PROJ. LTDA</t>
  </si>
  <si>
    <t>CELMINAS LTDA.</t>
  </si>
  <si>
    <t>CETEC CONSTRUCOES ELETROTECNICAS LTDA</t>
  </si>
  <si>
    <t>CLAITON RESENDE SERVICOS ELETRICOS LTDA</t>
  </si>
  <si>
    <t>COMAR - CONSTRUCOES E MONTAGENS LTDA</t>
  </si>
  <si>
    <t>COMETA ENGENHARIA</t>
  </si>
  <si>
    <t>CONECTAR SERV EM CIRCUITOS ENERG LTDA</t>
  </si>
  <si>
    <t>CONLUX PROJ. E CONSTRUÇÃO LTDA.</t>
  </si>
  <si>
    <t>CONSTRUSOL CONST.ELÉT. &amp; CIVIL LTD</t>
  </si>
  <si>
    <t>CONSTRUTORA COENGE LTDA.</t>
  </si>
  <si>
    <t>CONSTRUTORA EGEL LTDA</t>
  </si>
  <si>
    <t>CONSTRUTORA OMS LTDA</t>
  </si>
  <si>
    <t>CONSTRUTORA REMO LTDA.</t>
  </si>
  <si>
    <t>CONSTRUTORA RIBEIRO OLIVEIRA LTDA.</t>
  </si>
  <si>
    <t>CONTROL CONSTRUÇÕES LTDA.</t>
  </si>
  <si>
    <t>CSM EMPREENDIMENTOS E ENERGIA LTDA</t>
  </si>
  <si>
    <t>CUSTOMIZA ENERGIA LTDA</t>
  </si>
  <si>
    <t>CVBTEC PROJETOS E CONSULTORIA EIRELI</t>
  </si>
  <si>
    <t>CVCTEC ENGENHARIA EIRELI.</t>
  </si>
  <si>
    <t>DACON CONSTRUTORA EIRELI.</t>
  </si>
  <si>
    <t>DALBEN CONS.ENG.ELET.TREINAMENTO</t>
  </si>
  <si>
    <t>DAMASCENO CONSTRUCOES LTDA</t>
  </si>
  <si>
    <t>DELITON SOLUÇÕES ELETRICAS LTDA</t>
  </si>
  <si>
    <t>DERIVAR LTDA</t>
  </si>
  <si>
    <t>DIOGO BORGES BERNARDES</t>
  </si>
  <si>
    <t>DOMINUS ENGENHARIA E ELETRICIDADE LTDA</t>
  </si>
  <si>
    <t>E.P.C.L. EMPR. PROJETOS E CONST. LTDA</t>
  </si>
  <si>
    <t>EATEC EMPREEND E SERVICOS LTDA..</t>
  </si>
  <si>
    <t>ECOLUX ENGENHARIA LTDA</t>
  </si>
  <si>
    <t>ECOM ENG. CONST. ELET. LTDA.</t>
  </si>
  <si>
    <t>ELETRA HG PROJETOS ELETRICOS LTDA</t>
  </si>
  <si>
    <t>ELÉTRICA ENGENHARIA E CONSULTORIA LTDA</t>
  </si>
  <si>
    <t>ELETRIFICA COM E MANUT ELET LTDA</t>
  </si>
  <si>
    <t>ELETRIFICAÇÕES PEREIRA SILVA LTDA.</t>
  </si>
  <si>
    <t>ELETRO &amp; ENERGIA LTDA</t>
  </si>
  <si>
    <t>ELETRO PEDRO LTDA..</t>
  </si>
  <si>
    <t>ELETRO SANTA CLARA LTDA.</t>
  </si>
  <si>
    <t>ELETROCAMP CONSTRUCOES ELETRICAS E CIVIS</t>
  </si>
  <si>
    <t>ELETROLUZ CONSTRUCOES ELETRICAS LTDA</t>
  </si>
  <si>
    <t>ELT TELECOMUNIC E ELETRIC EIRELI ME</t>
  </si>
  <si>
    <t>EMPREENDER LTDA - EPP</t>
  </si>
  <si>
    <t>EMPREENDIMENTOS MM LTDA</t>
  </si>
  <si>
    <t>ENCAD ENGENHARIA LTDA</t>
  </si>
  <si>
    <t>ENCEL ENG. CONST. ELÉT. LTD.</t>
  </si>
  <si>
    <t>ENERGÉTICA PROJ. CONST. ELÉTR. LTDA...</t>
  </si>
  <si>
    <t>ENERGIA CONSTRUÇÕES LTDA</t>
  </si>
  <si>
    <t>ENERGIZAR ENG. CONSTR. ELÉT. LTDA</t>
  </si>
  <si>
    <t>ENGEEL SERV. TOPOG. PROJ. ELET. LTD</t>
  </si>
  <si>
    <t>ENGELESTE PROJET E CONST EIRELI - ME</t>
  </si>
  <si>
    <t>ENGELMIG ENERGIA LTDA.</t>
  </si>
  <si>
    <t>ENGELUZ SOLUÇÕES EM ENERGIA - EIRELI..</t>
  </si>
  <si>
    <t>ENGEPOL ENG. PONTENOVENSE LTDA</t>
  </si>
  <si>
    <t>ENGESELT ENG. E SERV. ELETRICOS LTDA.</t>
  </si>
  <si>
    <t>ENGIE SOLUCOES CIDADES INTELIGENTES E IN</t>
  </si>
  <si>
    <t>ENPROL ENGENHARIA E PROJETOS LTDA</t>
  </si>
  <si>
    <t>EP3 ENERGIA LTDA</t>
  </si>
  <si>
    <t>ESEC EMP. SERV. ELET. E CONST. S.A</t>
  </si>
  <si>
    <t>EVOLUÇÃO ENGENHARIA E TECNOL. LTDA.</t>
  </si>
  <si>
    <t>F M RODRIGUES E CIA Ltda..</t>
  </si>
  <si>
    <t>FASE 3 ENGENHARIA LTDA.</t>
  </si>
  <si>
    <t>FASE ENGENHARIA LTDA</t>
  </si>
  <si>
    <t>FENIX ENERGIA E CONST. IND. LTDA - EPP</t>
  </si>
  <si>
    <t>FORTNORT DES AMBIENTAL E URBANO EIRELI</t>
  </si>
  <si>
    <t>FP PROJETOS E CONSULTORIA LTDA</t>
  </si>
  <si>
    <t>FREITAS &amp; MORAIS CONSTRUTORA LTDA.</t>
  </si>
  <si>
    <t>G &amp; CORREA TRANSPORTES LTDA</t>
  </si>
  <si>
    <t>GEOTOPE CONST. E SERVIÇOS ME</t>
  </si>
  <si>
    <t>GEOVANIR MAGALHAES &amp; CIA LTDA</t>
  </si>
  <si>
    <t>GHIA ENGENHARIA LTDA</t>
  </si>
  <si>
    <t>GIGAWATT PROJ. MANUT. MONT. ELET. LTDA.</t>
  </si>
  <si>
    <t>GILMAR GONCALVES DA SILVA JUNIOR</t>
  </si>
  <si>
    <t>GIMEC DC PROJETOS, TOPOGRAFIA E CONST.</t>
  </si>
  <si>
    <t>GIOVANNI GONCALVES MARTINS 99546817600</t>
  </si>
  <si>
    <t>GRAD21 CONSTRUCOES EIRELI</t>
  </si>
  <si>
    <t>HÉLIO RIBEIRO FILHO</t>
  </si>
  <si>
    <t>HUGO LEONARDO FREIRE ME</t>
  </si>
  <si>
    <t>HYPER SOLAR EIRELI</t>
  </si>
  <si>
    <t>ICOMS SOL. EM COMUNIC. E INTERC. LTDA.</t>
  </si>
  <si>
    <t>ILUMINA CONTRUÇÕES ELETRICAS LTDA..</t>
  </si>
  <si>
    <t>ILUMINAS PROJET E CONST LTDA - EPP</t>
  </si>
  <si>
    <t>IMOBLUZ IMOB. EMPREENDIMENTOS LTDA</t>
  </si>
  <si>
    <t>IMPERIO ELETRICO EIRELI</t>
  </si>
  <si>
    <t>INFRACON ENG.COMERCIO LTDA.</t>
  </si>
  <si>
    <t>INTEGRA SOLUCOES DE ENGENHARIA LTDA</t>
  </si>
  <si>
    <t>IPE ILUMINACAO E ELETRIFICACAO EIRELI</t>
  </si>
  <si>
    <t>JAA CONSTRUCOES LTDA ME.</t>
  </si>
  <si>
    <t>JASA CONSTRUTORA S/A</t>
  </si>
  <si>
    <t>JEQUITIBA ENGENHARIA E EMP. LTDA.</t>
  </si>
  <si>
    <t>JFT ENGENHARIA EIRELI</t>
  </si>
  <si>
    <t>JL ELETRIFICACAO LTDA</t>
  </si>
  <si>
    <t>KERLEY BATISTA ALVES ME</t>
  </si>
  <si>
    <t>LAZZARINI &amp; ZANCANELLA PROJ. LTDA</t>
  </si>
  <si>
    <t>LC PROJ. TOPOG. E CONST. ELET. LTD.</t>
  </si>
  <si>
    <t>LDG CONSTRUCOES EIRELI</t>
  </si>
  <si>
    <t>LEGACY TECH SOLUCOES URBANAS LTDA</t>
  </si>
  <si>
    <t>LINNET CONSTR. ELÉTRICAS LTDA.</t>
  </si>
  <si>
    <t>LIX SERVICE E AMBIENTAL ENG. EIRELI</t>
  </si>
  <si>
    <t>LOGICTEL S.A.</t>
  </si>
  <si>
    <t>LUIZ GUILHERME SOBRAL</t>
  </si>
  <si>
    <t>LUMI CONST. E MANUT. ELET. LTDA EPP</t>
  </si>
  <si>
    <t>LUZ E FORÇA CONSTRUCOES ELETRICAS LTDA</t>
  </si>
  <si>
    <t>LUZ FORTE - ILUMIN SERV EIRELI ME.</t>
  </si>
  <si>
    <t>LUZ MINEIRA CONST. ELÉTRICAS LTDA.</t>
  </si>
  <si>
    <t>MAGUETA ENGENHARIA LTDA</t>
  </si>
  <si>
    <t>MAHINA SOLUTIONS EM ILUMINACOES EIRELI</t>
  </si>
  <si>
    <t>MARANGONI ELETRIC SERVICE LTDA.</t>
  </si>
  <si>
    <t>MARMER MANUTENCAO INDUSTRIAL LTDA</t>
  </si>
  <si>
    <t>MARTINO ELETRICIDADE EIRELI</t>
  </si>
  <si>
    <t>MASTER LED SIST.DE ILUMINACAO LTDA</t>
  </si>
  <si>
    <t>MDCAD PROJETOS LTDA</t>
  </si>
  <si>
    <t>ME2 PROJETOS ELETRICOS LTDA-ME.</t>
  </si>
  <si>
    <t>MEC MANUTENÇÃO ELETRICA LTDA.</t>
  </si>
  <si>
    <t>MEDRAL ENERGIA LTDA.</t>
  </si>
  <si>
    <t>MEDRAL GEOTECNOLOGIAS AMBIENTAL LTDA</t>
  </si>
  <si>
    <t>METODO PROJ. E CONST. ELÉTRICAS LTDA.</t>
  </si>
  <si>
    <t>MINAS SOLAR ENERGIA FOTOVOLTAICA LTDA</t>
  </si>
  <si>
    <t>MONTACON ENGENHARIA LTDA</t>
  </si>
  <si>
    <t>MONTEC MONT ELET JANAÚBA LTDA.</t>
  </si>
  <si>
    <t>MV2 CONSTRUÇÕES E SERVIÇOS LTDA..</t>
  </si>
  <si>
    <t>NEON CONSTRUÇÕCOES ELÉTRICAS EIRELI</t>
  </si>
  <si>
    <t>NOROESTE CONSTRUÇÕES ELÉTRICAS LTDA.</t>
  </si>
  <si>
    <t>NORTE CAD SERVIÇOS Ltda.</t>
  </si>
  <si>
    <t>NORTEC - NORTE ENERGIA E CONST LTDA ME</t>
  </si>
  <si>
    <t>NUCLEO ENG. CONSULTIVA S.A</t>
  </si>
  <si>
    <t>OBJETIVA PROJETOS E SERV. LTDA-ME</t>
  </si>
  <si>
    <t>ONA S/A ENG. COM. E INDÚSTRIA</t>
  </si>
  <si>
    <t>ORTENG MPN ENG.CONSULTORIA S/C LTDA</t>
  </si>
  <si>
    <t>OTIMIZA ENERGIA LTDA</t>
  </si>
  <si>
    <t>P A R NAJAR CASTRO EIRELI</t>
  </si>
  <si>
    <t>PADRÃO CONSTRUÇÕES ELÉTRICAS LTDA</t>
  </si>
  <si>
    <t>PATERAX ENG. DE PROJETOS LTDA.</t>
  </si>
  <si>
    <t>PAVIART CONST. E INCORPORADORA LTDA.</t>
  </si>
  <si>
    <t>PLANTEL PLANEJ. TÉC. ENG LTDA</t>
  </si>
  <si>
    <t>PRIME CONSTRUCOES ELETRICAS LTDA</t>
  </si>
  <si>
    <t>PRO ENGENHARIA LTDA EP</t>
  </si>
  <si>
    <t>PROGEL PROJ GESTAO ELETRICA S/S LTDA</t>
  </si>
  <si>
    <t>PROGETTARE ENG. PROJ. CONST. LTDA</t>
  </si>
  <si>
    <t>PROHETEL PROJETOS E CONSTRUCOES LTDA</t>
  </si>
  <si>
    <t>PROJECEL ENGENHARIA LTDA.</t>
  </si>
  <si>
    <t>PROJETA CONSULT E SERV LTDA</t>
  </si>
  <si>
    <t>PROJETEC CONST. ELETRICAS LTD</t>
  </si>
  <si>
    <t>PROLESTE ENGENHARIA EIRELI - EPP</t>
  </si>
  <si>
    <t>PROREDES PROJETOS E CONST LTDA.</t>
  </si>
  <si>
    <t>PROSEG ELETRIFICACAO LTDA</t>
  </si>
  <si>
    <t>PROTOP CONSTRUCOES E PROJETOS LTDA.</t>
  </si>
  <si>
    <t>PUBLIKIMAGEM PROJ. E MARKETING LTDA</t>
  </si>
  <si>
    <t>QUALITY CONSTR.L ELÉTR. E SOLAR LTDA-ME</t>
  </si>
  <si>
    <t>QUARK ENGENHARIA EIRELI.</t>
  </si>
  <si>
    <t>RAZAO CONSTRUCOES ELETRICAS LTDA</t>
  </si>
  <si>
    <t>RDX EMPREENDIMENTOS LTDA.</t>
  </si>
  <si>
    <t>RH ENGENHARIA LTDA.</t>
  </si>
  <si>
    <t>RHE REZENDE HORN ENGENHARIA LTDA</t>
  </si>
  <si>
    <t>RICEL INSTALAÇÕES ELÉTRICAS LTDA..</t>
  </si>
  <si>
    <t>ROGERIO ANTUNES SILVA LTDA</t>
  </si>
  <si>
    <t>ROTA TOPOGRAFIA E PROJ. ELET. - EIRELI</t>
  </si>
  <si>
    <t>RP ENGENHARIA S/S LTDA</t>
  </si>
  <si>
    <t>RT ENERGIA E SERVICOS LTDA</t>
  </si>
  <si>
    <t>SADENCO SUL AMERICANA DE ENG E COM LTDA</t>
  </si>
  <si>
    <t>SCL CONSTRUTORA E ENERGIA EIRELI ME</t>
  </si>
  <si>
    <t>SDM SOLUCOES E ENERGIA EIRELI</t>
  </si>
  <si>
    <t>SEA SERVICE - SERV. ELET. AVANCADOS LTDA</t>
  </si>
  <si>
    <t>SELT ENGENHARIA LTDA</t>
  </si>
  <si>
    <t>SM&amp;A SISTEMAS ELETRICOS LTDA</t>
  </si>
  <si>
    <t>SMART ENERGIA LTDA</t>
  </si>
  <si>
    <t>SMS TOPOGRAFIA E PROJ. ELET. EIRELI</t>
  </si>
  <si>
    <t>SOLUCAO ELETROMECANICA LTDA</t>
  </si>
  <si>
    <t>SOLUDIN ENGENHARIA ELETRICA LTDA - ME</t>
  </si>
  <si>
    <t>SOTELGO CONSTR. ELET. E CIVIL LTDA</t>
  </si>
  <si>
    <t>SPEC PLANEJ.ENG.CONSUL.EIRELI</t>
  </si>
  <si>
    <t>SRE ENGENHARIA E CONSTRUCOES LTDA</t>
  </si>
  <si>
    <t>SUDOESTE CONSTRUCOES LTDA</t>
  </si>
  <si>
    <t>SUPRA TOPOGRAFIA E PROJETOS LTDA.</t>
  </si>
  <si>
    <t>SYGEL CONSULTORIA E PROJ. DE ENG. EIRELI</t>
  </si>
  <si>
    <t>TALLES V. SERRA</t>
  </si>
  <si>
    <t>TECNIA ENGENHARIA LTDA..</t>
  </si>
  <si>
    <t>TECNOVA INSTAL. E CONST. REDE ELET. EIRE</t>
  </si>
  <si>
    <t>TELE PERFORMANCE TELECOMUNICAÇÕES LTDA</t>
  </si>
  <si>
    <t>TELTEX TECNLOGIA SA..</t>
  </si>
  <si>
    <t>TRACTEBEL ENGINEERING LTDA.</t>
  </si>
  <si>
    <t>TRAJETO ENGENHARIA E COM EIRELI</t>
  </si>
  <si>
    <t>TS INFRAESTRUTURA E ENGENHARIA S.A.</t>
  </si>
  <si>
    <t>ULTRA ENG. E CONSTRUCOES LTDA</t>
  </si>
  <si>
    <t>ULTRA SERVICE SOLUCAO EM ENERGIA LTDA.</t>
  </si>
  <si>
    <t>UNIAO CONSTRUCOES ELETRICAS LIMITAD</t>
  </si>
  <si>
    <t>URBE CONSULTORIA PROJETOS LTDA.</t>
  </si>
  <si>
    <t>VAGALUME INSTAL MANUT ELET LTDA</t>
  </si>
  <si>
    <t>VITORIALUZ CONSTRUCOES LTDA.</t>
  </si>
  <si>
    <t>VOLT COM. E SERV. ELÉTRICOS LTDA..</t>
  </si>
  <si>
    <t>W P S SOLUÇÕES ELÉTRICAS EIRELI</t>
  </si>
  <si>
    <t>ZENY CONSTR. E PROJETOS EIRELI EPP..</t>
  </si>
  <si>
    <t>RG:*</t>
  </si>
  <si>
    <t>CPF:*</t>
  </si>
  <si>
    <t>ISOLADAPRIMARIA MONOFASICA</t>
  </si>
  <si>
    <t>ISOLADAPRIMARIA TRIFASICA</t>
  </si>
  <si>
    <t>ISOLADASECUNDARIA BIFASICA</t>
  </si>
  <si>
    <t>ISOLADASECUNDARIA MONOFASICA</t>
  </si>
  <si>
    <t>ISOLADASECUNDARIA TRIFASICA</t>
  </si>
  <si>
    <t>AC</t>
  </si>
  <si>
    <t>AL</t>
  </si>
  <si>
    <t>AP</t>
  </si>
  <si>
    <t>AM</t>
  </si>
  <si>
    <t>BA</t>
  </si>
  <si>
    <t>CE</t>
  </si>
  <si>
    <t>DF</t>
  </si>
  <si>
    <t>ES</t>
  </si>
  <si>
    <t>GO</t>
  </si>
  <si>
    <t>MA</t>
  </si>
  <si>
    <t>MT</t>
  </si>
  <si>
    <t>MS</t>
  </si>
  <si>
    <t>PA</t>
  </si>
  <si>
    <t>PB</t>
  </si>
  <si>
    <t>PR</t>
  </si>
  <si>
    <t>PE</t>
  </si>
  <si>
    <t>PI</t>
  </si>
  <si>
    <t>RJ</t>
  </si>
  <si>
    <t>RN</t>
  </si>
  <si>
    <t>RS</t>
  </si>
  <si>
    <t>RO</t>
  </si>
  <si>
    <t>RR</t>
  </si>
  <si>
    <t>SC</t>
  </si>
  <si>
    <t>SP</t>
  </si>
  <si>
    <t>SE</t>
  </si>
  <si>
    <t>TO</t>
  </si>
  <si>
    <t>CAMPINAS</t>
  </si>
  <si>
    <t>SÃO PAULO</t>
  </si>
  <si>
    <t>Estado</t>
  </si>
  <si>
    <t>ACRELANDIA</t>
  </si>
  <si>
    <t>AGUA BRANCA</t>
  </si>
  <si>
    <t>ALVARAES</t>
  </si>
  <si>
    <t>SERRA DO NAVIO</t>
  </si>
  <si>
    <t>ABAIRA</t>
  </si>
  <si>
    <t>ABAIARA</t>
  </si>
  <si>
    <t>BRASILIA</t>
  </si>
  <si>
    <t>AFONSO CLAUDIO</t>
  </si>
  <si>
    <t>ABADIA DE GOIAS</t>
  </si>
  <si>
    <t>ACAILANDIA</t>
  </si>
  <si>
    <t>AGUA CLARA</t>
  </si>
  <si>
    <t>ACORIZAL</t>
  </si>
  <si>
    <t>ABAETETUBA</t>
  </si>
  <si>
    <t>ABREU E LIMA</t>
  </si>
  <si>
    <t>ACAUA</t>
  </si>
  <si>
    <t>ABATIA</t>
  </si>
  <si>
    <t>ANGRA DOS REIS</t>
  </si>
  <si>
    <t>ACARI</t>
  </si>
  <si>
    <t>ALTA FLORESTA D OESTE</t>
  </si>
  <si>
    <t>AMAJARI</t>
  </si>
  <si>
    <t>ACEGUA</t>
  </si>
  <si>
    <t>ABDON BATISTA</t>
  </si>
  <si>
    <t>AMPARO DE SAO FRANCISCO</t>
  </si>
  <si>
    <t>ADAMANTINA</t>
  </si>
  <si>
    <t>ABREULANDIA</t>
  </si>
  <si>
    <t>ASSIS BRASIL</t>
  </si>
  <si>
    <t>ANADIA</t>
  </si>
  <si>
    <t>AMATURA</t>
  </si>
  <si>
    <t>AMAPA</t>
  </si>
  <si>
    <t>ABARE</t>
  </si>
  <si>
    <t>ACARAPE</t>
  </si>
  <si>
    <t>AGUIA BRANCA</t>
  </si>
  <si>
    <t>ABADIANIA</t>
  </si>
  <si>
    <t>AFONSO CUNHA</t>
  </si>
  <si>
    <t>ALCINOPOLIS</t>
  </si>
  <si>
    <t>ABEL FIGUEIREDO</t>
  </si>
  <si>
    <t>AGUIAR</t>
  </si>
  <si>
    <t>AFOGADOS DA INGAZEIRA</t>
  </si>
  <si>
    <t>AGRICOLANDIA</t>
  </si>
  <si>
    <t>ADRIANOPOLIS</t>
  </si>
  <si>
    <t>APERIBE</t>
  </si>
  <si>
    <t>ACU</t>
  </si>
  <si>
    <t>ARIQUEMES</t>
  </si>
  <si>
    <t>ALTO ALEGRE</t>
  </si>
  <si>
    <t>AGUA SANTA</t>
  </si>
  <si>
    <t>ABELARDO LUZ</t>
  </si>
  <si>
    <t>AQUIDABA</t>
  </si>
  <si>
    <t>ADOLFO</t>
  </si>
  <si>
    <t>AGUIARNOPOLIS</t>
  </si>
  <si>
    <t>BRASILEIA</t>
  </si>
  <si>
    <t>ARAPIRACA</t>
  </si>
  <si>
    <t>ANAMA</t>
  </si>
  <si>
    <t>PEDRA BRANCA DO AMAPARI</t>
  </si>
  <si>
    <t>ACAJUTIBA</t>
  </si>
  <si>
    <t>ACARAU</t>
  </si>
  <si>
    <t>AGUA DOCE DO NORTE</t>
  </si>
  <si>
    <t>ACREUNA</t>
  </si>
  <si>
    <t>AGUA DOCE DO MARANHAO</t>
  </si>
  <si>
    <t>AMAMBAI</t>
  </si>
  <si>
    <t>ALTA FLORESTA</t>
  </si>
  <si>
    <t>ACARA</t>
  </si>
  <si>
    <t>ALAGOA GRANDE</t>
  </si>
  <si>
    <t>AFRANIO</t>
  </si>
  <si>
    <t>AGUDOS DO SUL</t>
  </si>
  <si>
    <t>ARARUAMA</t>
  </si>
  <si>
    <t>AFONSO BEZERRA</t>
  </si>
  <si>
    <t>CABIXI</t>
  </si>
  <si>
    <t>BOA VISTA</t>
  </si>
  <si>
    <t>AGUDO</t>
  </si>
  <si>
    <t>AGROLANDIA</t>
  </si>
  <si>
    <t>ARACAJU</t>
  </si>
  <si>
    <t>AGUAI</t>
  </si>
  <si>
    <t>ALIANCA DO TOCANTINS</t>
  </si>
  <si>
    <t>BUJARI</t>
  </si>
  <si>
    <t>ATALAIA</t>
  </si>
  <si>
    <t>ANORI</t>
  </si>
  <si>
    <t>CALCOENE</t>
  </si>
  <si>
    <t>ADUSTINA</t>
  </si>
  <si>
    <t>ACOPIARA</t>
  </si>
  <si>
    <t>ALEGRE</t>
  </si>
  <si>
    <t>ADELANDIA</t>
  </si>
  <si>
    <t>ALCANTARA</t>
  </si>
  <si>
    <t>ANASTACIO</t>
  </si>
  <si>
    <t>ALTO ARAGUAIA</t>
  </si>
  <si>
    <t>AFUA</t>
  </si>
  <si>
    <t>ALAGOA NOVA</t>
  </si>
  <si>
    <t>AGRESTINA</t>
  </si>
  <si>
    <t>ALAGOINHA DO PIAUI</t>
  </si>
  <si>
    <t>ALMIRANTE TAMANDARE</t>
  </si>
  <si>
    <t>AREAL</t>
  </si>
  <si>
    <t>AGUA NOVA</t>
  </si>
  <si>
    <t>CACOAL</t>
  </si>
  <si>
    <t>AJURICABA</t>
  </si>
  <si>
    <t>AGRONOMICA</t>
  </si>
  <si>
    <t>ARAUA</t>
  </si>
  <si>
    <t>AGUAS DA PRATA</t>
  </si>
  <si>
    <t>ALMAS</t>
  </si>
  <si>
    <t>CAPIXABA</t>
  </si>
  <si>
    <t>BARRA DE SANTO ANTONIO</t>
  </si>
  <si>
    <t>APUI</t>
  </si>
  <si>
    <t>CUTIAS</t>
  </si>
  <si>
    <t>AGUA FRIA</t>
  </si>
  <si>
    <t>AIUABA</t>
  </si>
  <si>
    <t>ALFREDO CHAVES</t>
  </si>
  <si>
    <t>AGUA FRIA DE GOIAS</t>
  </si>
  <si>
    <t>ALDEIAS ALTAS</t>
  </si>
  <si>
    <t>ANAURILANDIA</t>
  </si>
  <si>
    <t>ALTO BOA VISTA</t>
  </si>
  <si>
    <t>AGUA AZUL DO NORTE</t>
  </si>
  <si>
    <t>ALAGOINHA</t>
  </si>
  <si>
    <t>AGUA PRETA</t>
  </si>
  <si>
    <t>ALEGRETE DO PIAUI</t>
  </si>
  <si>
    <t>ALTAMIRA DO PARANA</t>
  </si>
  <si>
    <t>ARMACAO DOS BUZIOS</t>
  </si>
  <si>
    <t>ALEXANDRIA</t>
  </si>
  <si>
    <t>CEREJEIRAS</t>
  </si>
  <si>
    <t>CANTA</t>
  </si>
  <si>
    <t>ALECRIM</t>
  </si>
  <si>
    <t>AGUA DOCE</t>
  </si>
  <si>
    <t>AREIA BRANCA</t>
  </si>
  <si>
    <t>AGUAS DE LINDOIA</t>
  </si>
  <si>
    <t>ALVORADA</t>
  </si>
  <si>
    <t>CRUZEIRO DO SUL</t>
  </si>
  <si>
    <t>BARRA DE SAO MIGUEL</t>
  </si>
  <si>
    <t>ATALAIA DO NORTE</t>
  </si>
  <si>
    <t>FERREIRA GOMES</t>
  </si>
  <si>
    <t>ERICO CARDOSO</t>
  </si>
  <si>
    <t>ALCANTARAS</t>
  </si>
  <si>
    <t>ALTO RIO NOVO</t>
  </si>
  <si>
    <t>AGUA LIMPA</t>
  </si>
  <si>
    <t>ALTAMIRA DO MARANHAO</t>
  </si>
  <si>
    <t>ANGELICA</t>
  </si>
  <si>
    <t>ALTO GARCAS</t>
  </si>
  <si>
    <t>ALENQUER</t>
  </si>
  <si>
    <t>ALCANTIL</t>
  </si>
  <si>
    <t>AGUAS BELAS</t>
  </si>
  <si>
    <t>ALTO LONGA</t>
  </si>
  <si>
    <t>ALTONIA</t>
  </si>
  <si>
    <t>ARRAIAL DO CABO</t>
  </si>
  <si>
    <t>ALMINO AFONSO</t>
  </si>
  <si>
    <t>COLORADO DO OESTE</t>
  </si>
  <si>
    <t>CARACARAI</t>
  </si>
  <si>
    <t>ALEGRETE</t>
  </si>
  <si>
    <t>AGUAS DE CHAPECO</t>
  </si>
  <si>
    <t>BARRA DOS COQUEIROS</t>
  </si>
  <si>
    <t>AGUAS DE SANTA BARBARA</t>
  </si>
  <si>
    <t>ANANAS</t>
  </si>
  <si>
    <t>EPITACIOLANDIA</t>
  </si>
  <si>
    <t>BATALHA</t>
  </si>
  <si>
    <t>AUTAZES</t>
  </si>
  <si>
    <t>ITAUBAL</t>
  </si>
  <si>
    <t>AIQUARA</t>
  </si>
  <si>
    <t>ALTANEIRA</t>
  </si>
  <si>
    <t>ANCHIETA</t>
  </si>
  <si>
    <t>AGUAS LINDAS DE GOIAS</t>
  </si>
  <si>
    <t>ALTO ALEGRE DO MARANHAO</t>
  </si>
  <si>
    <t>ANTONIO JOAO</t>
  </si>
  <si>
    <t>ALTO PARAGUAI</t>
  </si>
  <si>
    <t>ALMEIRIM</t>
  </si>
  <si>
    <t>ALGODAO DE JANDAIRA</t>
  </si>
  <si>
    <t>ALTOS</t>
  </si>
  <si>
    <t>ALTO PARANA</t>
  </si>
  <si>
    <t>BARRA DO PIRAI</t>
  </si>
  <si>
    <t>ALTO DO RODRIGUES</t>
  </si>
  <si>
    <t>CORUMBIARA</t>
  </si>
  <si>
    <t>CAROEBE</t>
  </si>
  <si>
    <t>ALEGRIA</t>
  </si>
  <si>
    <t>AGUAS FRIAS</t>
  </si>
  <si>
    <t>BOQUIM</t>
  </si>
  <si>
    <t>AGUAS DE SAO PEDRO</t>
  </si>
  <si>
    <t>ANGICO</t>
  </si>
  <si>
    <t>FEIJO</t>
  </si>
  <si>
    <t>BELEM</t>
  </si>
  <si>
    <t>BARCELOS</t>
  </si>
  <si>
    <t>LARANJAL DO JARI</t>
  </si>
  <si>
    <t>ALAGOINHAS</t>
  </si>
  <si>
    <t>ALTO SANTO</t>
  </si>
  <si>
    <t>APIACA</t>
  </si>
  <si>
    <t>ALEXANIA</t>
  </si>
  <si>
    <t>ALTO ALEGRE DO PINDARE</t>
  </si>
  <si>
    <t>APARECIDA DO TABOADO</t>
  </si>
  <si>
    <t>ALTO TAQUARI</t>
  </si>
  <si>
    <t>ALTAMIRA</t>
  </si>
  <si>
    <t>ALHANDRA</t>
  </si>
  <si>
    <t>ALIANCA</t>
  </si>
  <si>
    <t>ALVORADA DO GURGUEIA</t>
  </si>
  <si>
    <t>ALTO PIQUIRI</t>
  </si>
  <si>
    <t>BARRA MANSA</t>
  </si>
  <si>
    <t>ANGICOS</t>
  </si>
  <si>
    <t>COSTA MARQUES</t>
  </si>
  <si>
    <t>IRACEMA</t>
  </si>
  <si>
    <t>ALMIRANTE TAMANDARE DO SUL</t>
  </si>
  <si>
    <t>AGUAS MORNAS</t>
  </si>
  <si>
    <t>BREJO GRANDE</t>
  </si>
  <si>
    <t>AGUDOS</t>
  </si>
  <si>
    <t>APARECIDA DO RIO NEGRO</t>
  </si>
  <si>
    <t>JORDAO</t>
  </si>
  <si>
    <t>BELO MONTE</t>
  </si>
  <si>
    <t>BARREIRINHA</t>
  </si>
  <si>
    <t>MACAPA</t>
  </si>
  <si>
    <t>ALCOBACA</t>
  </si>
  <si>
    <t>AMONTADA</t>
  </si>
  <si>
    <t>ARACRUZ</t>
  </si>
  <si>
    <t>ALOANDIA</t>
  </si>
  <si>
    <t>ALTO PARNAIBA</t>
  </si>
  <si>
    <t>AQUIDAUANA</t>
  </si>
  <si>
    <t>APIACAS</t>
  </si>
  <si>
    <t>ANAJAS</t>
  </si>
  <si>
    <t>SAO JOAO DO RIO DO PEIXE</t>
  </si>
  <si>
    <t>ALTINHO</t>
  </si>
  <si>
    <t>AMARANTE</t>
  </si>
  <si>
    <t>ALVORADA DO SUL</t>
  </si>
  <si>
    <t>BELFORD ROXO</t>
  </si>
  <si>
    <t>ANTONIO MARTINS</t>
  </si>
  <si>
    <t>ESPIGAO D OESTE</t>
  </si>
  <si>
    <t>MUCAJAI</t>
  </si>
  <si>
    <t>ALPESTRE</t>
  </si>
  <si>
    <t>ALFREDO WAGNER</t>
  </si>
  <si>
    <t>CAMPO DO BRITO</t>
  </si>
  <si>
    <t>ALAMBARI</t>
  </si>
  <si>
    <t>ARAGOMINAS</t>
  </si>
  <si>
    <t>MANCIO LIMA</t>
  </si>
  <si>
    <t>BOCA DA MATA</t>
  </si>
  <si>
    <t>BENJAMIN CONSTANT</t>
  </si>
  <si>
    <t>MAZAGAO</t>
  </si>
  <si>
    <t>ALMADINA</t>
  </si>
  <si>
    <t>ANTONINA DO NORTE</t>
  </si>
  <si>
    <t>ATILIO VIVACQUA</t>
  </si>
  <si>
    <t>ALTO HORIZONTE</t>
  </si>
  <si>
    <t>AMAPA DO MARANHAO</t>
  </si>
  <si>
    <t>ARAL MOREIRA</t>
  </si>
  <si>
    <t>ARAGUAIANA</t>
  </si>
  <si>
    <t>ANANINDEUA</t>
  </si>
  <si>
    <t>AMPARO</t>
  </si>
  <si>
    <t>AMARAJI</t>
  </si>
  <si>
    <t>ANGICAL DO PIAUI</t>
  </si>
  <si>
    <t>AMAPORA</t>
  </si>
  <si>
    <t>BOM JARDIM</t>
  </si>
  <si>
    <t>APODI</t>
  </si>
  <si>
    <t>GUAJARA-MIRIM</t>
  </si>
  <si>
    <t>NORMANDIA</t>
  </si>
  <si>
    <t>ALTO BELA VISTA</t>
  </si>
  <si>
    <t>CANHOBA</t>
  </si>
  <si>
    <t>ALFREDO MARCONDES</t>
  </si>
  <si>
    <t>ARAGUACEMA</t>
  </si>
  <si>
    <t>MANOEL URBANO</t>
  </si>
  <si>
    <t>BRANQUINHA</t>
  </si>
  <si>
    <t>BERURI</t>
  </si>
  <si>
    <t>OIAPOQUE</t>
  </si>
  <si>
    <t>AMARGOSA</t>
  </si>
  <si>
    <t>APUIARES</t>
  </si>
  <si>
    <t>BAIXO GUANDU</t>
  </si>
  <si>
    <t>ALTO PARAISO DE GOIAS</t>
  </si>
  <si>
    <t>AMARANTE DO MARANHAO</t>
  </si>
  <si>
    <t>BANDEIRANTES</t>
  </si>
  <si>
    <t>ARAGUAINHA</t>
  </si>
  <si>
    <t>ANAPU</t>
  </si>
  <si>
    <t>APARECIDA</t>
  </si>
  <si>
    <t>ANGELIM</t>
  </si>
  <si>
    <t>ANISIO DE ABREU</t>
  </si>
  <si>
    <t>AMPERE</t>
  </si>
  <si>
    <t>BOM JESUS DO ITABAPOANA</t>
  </si>
  <si>
    <t>JARU</t>
  </si>
  <si>
    <t>PACARAIMA</t>
  </si>
  <si>
    <t>ALTO FELIZ</t>
  </si>
  <si>
    <t>CANINDE DE SAO FRANCISCO</t>
  </si>
  <si>
    <t>ALTAIR</t>
  </si>
  <si>
    <t>ARAGUACU</t>
  </si>
  <si>
    <t>MARECHAL THAUMATURGO</t>
  </si>
  <si>
    <t>CACIMBINHAS</t>
  </si>
  <si>
    <t>BOA VISTA DO RAMOS</t>
  </si>
  <si>
    <t>PORTO GRANDE</t>
  </si>
  <si>
    <t>AMELIA RODRIGUES</t>
  </si>
  <si>
    <t>AQUIRAZ</t>
  </si>
  <si>
    <t>BARRA DE SAO FRANCISCO</t>
  </si>
  <si>
    <t>ALVORADA DO NORTE</t>
  </si>
  <si>
    <t>ANAJATUBA</t>
  </si>
  <si>
    <t>BATAGUASSU</t>
  </si>
  <si>
    <t>ARAPUTANGA</t>
  </si>
  <si>
    <t>AUGUSTO CORRÊA</t>
  </si>
  <si>
    <t>ARACAGI</t>
  </si>
  <si>
    <t>ARACOIABA</t>
  </si>
  <si>
    <t>ANTONIO ALMEIDA</t>
  </si>
  <si>
    <t>ANAHY</t>
  </si>
  <si>
    <t>CABO FRIO</t>
  </si>
  <si>
    <t>ARÊS</t>
  </si>
  <si>
    <t>JI-PARANA</t>
  </si>
  <si>
    <t>RORAINOPOLIS</t>
  </si>
  <si>
    <t>ANGELINA</t>
  </si>
  <si>
    <t>CAPELA</t>
  </si>
  <si>
    <t>ALTINOPOLIS</t>
  </si>
  <si>
    <t>ARAGUAINA</t>
  </si>
  <si>
    <t>PLACIDO DE CASTRO</t>
  </si>
  <si>
    <t>CAJUEIRO</t>
  </si>
  <si>
    <t>BOCA DO ACRE</t>
  </si>
  <si>
    <t>PRACUUBA</t>
  </si>
  <si>
    <t>AMERICA DOURADA</t>
  </si>
  <si>
    <t>ARACATI</t>
  </si>
  <si>
    <t>AMARALINA</t>
  </si>
  <si>
    <t>ANAPURUS</t>
  </si>
  <si>
    <t>BATAYPORA</t>
  </si>
  <si>
    <t>ARENAPOLIS</t>
  </si>
  <si>
    <t>AURORA DO PARA</t>
  </si>
  <si>
    <t>ARARA</t>
  </si>
  <si>
    <t>ARARIPINA</t>
  </si>
  <si>
    <t>AROAZES</t>
  </si>
  <si>
    <t>ANDIRA</t>
  </si>
  <si>
    <t>CACHOEIRAS DE MACACU</t>
  </si>
  <si>
    <t>AUGUSTO SEVERO</t>
  </si>
  <si>
    <t>MACHADINHO D OESTE</t>
  </si>
  <si>
    <t>SAO JOAO DA BALIZA</t>
  </si>
  <si>
    <t>AMARAL FERRADOR</t>
  </si>
  <si>
    <t>ANITA GARIBALDI</t>
  </si>
  <si>
    <t>CARIRA</t>
  </si>
  <si>
    <t>ARAGUANA</t>
  </si>
  <si>
    <t>PORTO WALTER</t>
  </si>
  <si>
    <t>BORBA</t>
  </si>
  <si>
    <t>SANTANA</t>
  </si>
  <si>
    <t>ANAGE</t>
  </si>
  <si>
    <t>BOM JESUS DO NORTE</t>
  </si>
  <si>
    <t>AMERICANO DO BRASIL</t>
  </si>
  <si>
    <t>APICUM-ACU</t>
  </si>
  <si>
    <t>BELA VISTA</t>
  </si>
  <si>
    <t>ARIPUANA</t>
  </si>
  <si>
    <t>AVEIRO</t>
  </si>
  <si>
    <t>ARARUNA</t>
  </si>
  <si>
    <t>ARCOVERDE</t>
  </si>
  <si>
    <t>AROEIRAS DO ITAIM</t>
  </si>
  <si>
    <t>ANGULO</t>
  </si>
  <si>
    <t>CAMBUCI</t>
  </si>
  <si>
    <t>BAIA FORMOSA</t>
  </si>
  <si>
    <t>NOVA BRASILANDIA D OESTE</t>
  </si>
  <si>
    <t>SAO LUIZ</t>
  </si>
  <si>
    <t>AMETISTA DO SUL</t>
  </si>
  <si>
    <t>ANITAPOLIS</t>
  </si>
  <si>
    <t>CARMOPOLIS</t>
  </si>
  <si>
    <t>ALUMINIO</t>
  </si>
  <si>
    <t>ARAGUATINS</t>
  </si>
  <si>
    <t>ALEM PARAIBA</t>
  </si>
  <si>
    <t>RIO BRANCO</t>
  </si>
  <si>
    <t>CAMPO ALEGRE</t>
  </si>
  <si>
    <t>CAAPIRANGA</t>
  </si>
  <si>
    <t>TARTARUGALZINHO</t>
  </si>
  <si>
    <t>ANDARAI</t>
  </si>
  <si>
    <t>ARARENDA</t>
  </si>
  <si>
    <t>BREJETUBA</t>
  </si>
  <si>
    <t>AMORINOPOLIS</t>
  </si>
  <si>
    <t>BODOQUENA</t>
  </si>
  <si>
    <t>BARAO DE MELGACO</t>
  </si>
  <si>
    <t>BAGRE</t>
  </si>
  <si>
    <t>AREIA</t>
  </si>
  <si>
    <t>BARRA DE GUABIRABA</t>
  </si>
  <si>
    <t>ARRAIAL</t>
  </si>
  <si>
    <t>ANTONINA</t>
  </si>
  <si>
    <t>CARAPEBUS</t>
  </si>
  <si>
    <t>BARAUNA</t>
  </si>
  <si>
    <t>OURO PRETO DO OESTE</t>
  </si>
  <si>
    <t>UIRAMUTA</t>
  </si>
  <si>
    <t>ANDRE DA ROCHA</t>
  </si>
  <si>
    <t>CEDRO DE SAO JOAO</t>
  </si>
  <si>
    <t>ALVARES FLORENCE</t>
  </si>
  <si>
    <t>ARAPOEMA</t>
  </si>
  <si>
    <t>RODRIGUES ALVES</t>
  </si>
  <si>
    <t>CAMPO GRANDE</t>
  </si>
  <si>
    <t>CANUTAMA</t>
  </si>
  <si>
    <t>VITORIA DO JARI</t>
  </si>
  <si>
    <t>ANDORINHA</t>
  </si>
  <si>
    <t>ARARIPE</t>
  </si>
  <si>
    <t>CACHOEIRO DE ITAPEMIRIM</t>
  </si>
  <si>
    <t>ANAPOLIS</t>
  </si>
  <si>
    <t>ARAIOSES</t>
  </si>
  <si>
    <t>BONITO</t>
  </si>
  <si>
    <t>BARRA DO BUGRES</t>
  </si>
  <si>
    <t>BAIAO</t>
  </si>
  <si>
    <t>AREIA DE BARAUNAS</t>
  </si>
  <si>
    <t>BARREIROS</t>
  </si>
  <si>
    <t>ASSUNCAO DO PIAUI</t>
  </si>
  <si>
    <t>ANTONIO OLINTO</t>
  </si>
  <si>
    <t>COMENDADOR LEVY GASPARIAN</t>
  </si>
  <si>
    <t>BARCELONA</t>
  </si>
  <si>
    <t>PIMENTA BUENO</t>
  </si>
  <si>
    <t>ANTA GORDA</t>
  </si>
  <si>
    <t>APIUNA</t>
  </si>
  <si>
    <t>CRISTINAPOLIS</t>
  </si>
  <si>
    <t>ALVARES MACHADO</t>
  </si>
  <si>
    <t>ARRAIAS</t>
  </si>
  <si>
    <t>SANTA ROSA DO PURUS</t>
  </si>
  <si>
    <t>CANAPI</t>
  </si>
  <si>
    <t>CARAUARI</t>
  </si>
  <si>
    <t>ANGICAL</t>
  </si>
  <si>
    <t>ARATUBA</t>
  </si>
  <si>
    <t>CARIACICA</t>
  </si>
  <si>
    <t>ANHANGUERA</t>
  </si>
  <si>
    <t>ARAME</t>
  </si>
  <si>
    <t>BRASILANDIA</t>
  </si>
  <si>
    <t>BARRA DO GARCAS</t>
  </si>
  <si>
    <t>BANNACH</t>
  </si>
  <si>
    <t>AREIAL</t>
  </si>
  <si>
    <t>BELEM DE MARIA</t>
  </si>
  <si>
    <t>AVELINO LOPES</t>
  </si>
  <si>
    <t>APUCARANA</t>
  </si>
  <si>
    <t>CAMPOS DOS GOYTACAZES</t>
  </si>
  <si>
    <t>BENTO FERNANDES</t>
  </si>
  <si>
    <t>PORTO VELHO</t>
  </si>
  <si>
    <t>ANTONIO PRADO</t>
  </si>
  <si>
    <t>ARABUTA</t>
  </si>
  <si>
    <t>CUMBE</t>
  </si>
  <si>
    <t>ALVARO DE CARVALHO</t>
  </si>
  <si>
    <t>AUGUSTINOPOLIS</t>
  </si>
  <si>
    <t>SENADOR GUIOMARD</t>
  </si>
  <si>
    <t>CAREIRO</t>
  </si>
  <si>
    <t>ANGUERA</t>
  </si>
  <si>
    <t>ARNEIROZ</t>
  </si>
  <si>
    <t>CASTELO</t>
  </si>
  <si>
    <t>ANICUNS</t>
  </si>
  <si>
    <t>ARARI</t>
  </si>
  <si>
    <t>CAARAPO</t>
  </si>
  <si>
    <t>BOM JESUS DO ARAGUAIA</t>
  </si>
  <si>
    <t>BARCARENA</t>
  </si>
  <si>
    <t>AROEIRAS</t>
  </si>
  <si>
    <t>BELEM DE SAO FRANCISCO</t>
  </si>
  <si>
    <t>BAIXA GRANDE DO RIBEIRO</t>
  </si>
  <si>
    <t>ARAPONGAS</t>
  </si>
  <si>
    <t>BODO</t>
  </si>
  <si>
    <t>PRESIDENTE MEDICI</t>
  </si>
  <si>
    <t>ARAMBARE</t>
  </si>
  <si>
    <t>ARAQUARI</t>
  </si>
  <si>
    <t>DIVINA PASTORA</t>
  </si>
  <si>
    <t>ALVINLANDIA</t>
  </si>
  <si>
    <t>AURORA DO TOCANTINS</t>
  </si>
  <si>
    <t>SENA MADUREIRA</t>
  </si>
  <si>
    <t>CARNEIROS</t>
  </si>
  <si>
    <t>CAREIRO DA VARZEA</t>
  </si>
  <si>
    <t>ANTAS</t>
  </si>
  <si>
    <t>ASSARE</t>
  </si>
  <si>
    <t>COLATINA</t>
  </si>
  <si>
    <t>APARECIDA DE GOIANIA</t>
  </si>
  <si>
    <t>AXIXA</t>
  </si>
  <si>
    <t>CAMAPUA</t>
  </si>
  <si>
    <t>BRASNORTE</t>
  </si>
  <si>
    <t>ASSUNCAO</t>
  </si>
  <si>
    <t>BELO JARDIM</t>
  </si>
  <si>
    <t>BARRA D ALCANTARA</t>
  </si>
  <si>
    <t>ARAPOTI</t>
  </si>
  <si>
    <t>CARDOSO MOREIRA</t>
  </si>
  <si>
    <t>BOM JESUS</t>
  </si>
  <si>
    <t>RIO CRESPO</t>
  </si>
  <si>
    <t>ARARICA</t>
  </si>
  <si>
    <t>ARARANGUA</t>
  </si>
  <si>
    <t>ESTANCIA</t>
  </si>
  <si>
    <t>AMERICANA</t>
  </si>
  <si>
    <t>AXIXA DO TOCANTINS</t>
  </si>
  <si>
    <t>TARAUACA</t>
  </si>
  <si>
    <t>CHA PRETA</t>
  </si>
  <si>
    <t>COARI</t>
  </si>
  <si>
    <t>ANTONIO CARDOSO</t>
  </si>
  <si>
    <t>AURORA</t>
  </si>
  <si>
    <t>CONCEICAO DA BARRA</t>
  </si>
  <si>
    <t>APARECIDA DO RIO DOCE</t>
  </si>
  <si>
    <t>BACABAL</t>
  </si>
  <si>
    <t>CACERES</t>
  </si>
  <si>
    <t>BELTERRA</t>
  </si>
  <si>
    <t>BAIA DA TRAICAO</t>
  </si>
  <si>
    <t>BETANIA</t>
  </si>
  <si>
    <t>BARRAS</t>
  </si>
  <si>
    <t>CARMO</t>
  </si>
  <si>
    <t>BREJINHO</t>
  </si>
  <si>
    <t>ROLIM DE MOURA</t>
  </si>
  <si>
    <t>ARATIBA</t>
  </si>
  <si>
    <t>ARMAZEM</t>
  </si>
  <si>
    <t>FEIRA NOVA</t>
  </si>
  <si>
    <t>AMERICO BRASILIENSE</t>
  </si>
  <si>
    <t>BABACULANDIA</t>
  </si>
  <si>
    <t>XAPURI</t>
  </si>
  <si>
    <t>COITE DO NOIA</t>
  </si>
  <si>
    <t>CODAJAS</t>
  </si>
  <si>
    <t>ANTONIO GONCALVES</t>
  </si>
  <si>
    <t>BAIXIO</t>
  </si>
  <si>
    <t>CONCEICAO DO CASTELO</t>
  </si>
  <si>
    <t>APORE</t>
  </si>
  <si>
    <t>BACABEIRA</t>
  </si>
  <si>
    <t>CARACOL</t>
  </si>
  <si>
    <t>CAMPINAPOLIS</t>
  </si>
  <si>
    <t>BENEVIDES</t>
  </si>
  <si>
    <t>BANANEIRAS</t>
  </si>
  <si>
    <t>BEZERROS</t>
  </si>
  <si>
    <t>BARREIRAS DO PIAUI</t>
  </si>
  <si>
    <t>CASIMIRO DE ABREU</t>
  </si>
  <si>
    <t>CAICARA DO NORTE</t>
  </si>
  <si>
    <t>SANTA LUZIA D OESTE</t>
  </si>
  <si>
    <t>ARROIO DO MEIO</t>
  </si>
  <si>
    <t>ARROIO TRINTA</t>
  </si>
  <si>
    <t>FREI PAULO</t>
  </si>
  <si>
    <t>AMERICO DE CAMPOS</t>
  </si>
  <si>
    <t>BANDEIRANTES DO TOCANTINS</t>
  </si>
  <si>
    <t>PORTO ACRE</t>
  </si>
  <si>
    <t>COLONIA LEOPOLDINA</t>
  </si>
  <si>
    <t>EIRUNEPE</t>
  </si>
  <si>
    <t>APORA</t>
  </si>
  <si>
    <t>BANABUIU</t>
  </si>
  <si>
    <t>DIVINO DE SAO LOURENCO</t>
  </si>
  <si>
    <t>ARACU</t>
  </si>
  <si>
    <t>BACURI</t>
  </si>
  <si>
    <t>CASSILANDIA</t>
  </si>
  <si>
    <t>CAMPO NOVO DO PARECIS</t>
  </si>
  <si>
    <t>BOM JESUS DO TOCANTINS</t>
  </si>
  <si>
    <t>BODOCO</t>
  </si>
  <si>
    <t>BARRO DURO</t>
  </si>
  <si>
    <t>ARAUCARIA</t>
  </si>
  <si>
    <t>CONCEICAO DE MACABU</t>
  </si>
  <si>
    <t>CAICARA DO RIO DO VENTO</t>
  </si>
  <si>
    <t>VILHENA</t>
  </si>
  <si>
    <t>ARROIO DO SAL</t>
  </si>
  <si>
    <t>ARVOREDO</t>
  </si>
  <si>
    <t>GARARU</t>
  </si>
  <si>
    <t>BARRA DO OURO</t>
  </si>
  <si>
    <t>COQUEIRO SECO</t>
  </si>
  <si>
    <t>ENVIRA</t>
  </si>
  <si>
    <t>APUAREMA</t>
  </si>
  <si>
    <t>BARBALHA</t>
  </si>
  <si>
    <t>DOMINGOS MARTINS</t>
  </si>
  <si>
    <t>ARAGARCAS</t>
  </si>
  <si>
    <t>BACURITUBA</t>
  </si>
  <si>
    <t>CHAPADAO DO SUL</t>
  </si>
  <si>
    <t>CAMPO VERDE</t>
  </si>
  <si>
    <t>BARRA DE SANTANA</t>
  </si>
  <si>
    <t>BOM CONSELHO</t>
  </si>
  <si>
    <t>ARIRANHA DO IVAI</t>
  </si>
  <si>
    <t>CORDEIRO</t>
  </si>
  <si>
    <t>CAICO</t>
  </si>
  <si>
    <t>SAO MIGUEL DO GUAPORE</t>
  </si>
  <si>
    <t>ARROIO DO PADRE</t>
  </si>
  <si>
    <t>ASCURRA</t>
  </si>
  <si>
    <t>GENERAL MAYNARD</t>
  </si>
  <si>
    <t>ANALANDIA</t>
  </si>
  <si>
    <t>BARROLANDIA</t>
  </si>
  <si>
    <t>CORURIPE</t>
  </si>
  <si>
    <t>FONTE BOA</t>
  </si>
  <si>
    <t>ARACATU</t>
  </si>
  <si>
    <t>BARREIRA</t>
  </si>
  <si>
    <t>DORES DO RIO PRETO</t>
  </si>
  <si>
    <t>ARAGOIANIA</t>
  </si>
  <si>
    <t>BALSAS</t>
  </si>
  <si>
    <t>CORGUINHO</t>
  </si>
  <si>
    <t>CAMPOS DE JULIO</t>
  </si>
  <si>
    <t>BRAGANCA</t>
  </si>
  <si>
    <t>BARRA DE SANTA ROSA</t>
  </si>
  <si>
    <t>BELA VISTA DO PIAUI</t>
  </si>
  <si>
    <t>ASSAI</t>
  </si>
  <si>
    <t>DUAS BARRAS</t>
  </si>
  <si>
    <t>CAMPO REDONDO</t>
  </si>
  <si>
    <t>NOVA MAMORE</t>
  </si>
  <si>
    <t>ARROIO DOS RATOS</t>
  </si>
  <si>
    <t>ATALANTA</t>
  </si>
  <si>
    <t>GRACHO CARDOSO</t>
  </si>
  <si>
    <t>ANDRADINA</t>
  </si>
  <si>
    <t>BERNARDO SAYAO</t>
  </si>
  <si>
    <t>CRAIBAS</t>
  </si>
  <si>
    <t>GUAJARA</t>
  </si>
  <si>
    <t>ARACAS</t>
  </si>
  <si>
    <t>BARRO</t>
  </si>
  <si>
    <t>ECOPORANGA</t>
  </si>
  <si>
    <t>ARAGUAPAZ</t>
  </si>
  <si>
    <t>BARAO DE GRAJAU</t>
  </si>
  <si>
    <t>CORONEL SAPUCAIA</t>
  </si>
  <si>
    <t>CANABRAVA DO NORTE</t>
  </si>
  <si>
    <t>BRASIL NOVO</t>
  </si>
  <si>
    <t>BELEM DO PIAUI</t>
  </si>
  <si>
    <t>ASSIS CHATEAUBRIAND</t>
  </si>
  <si>
    <t>DUQUE DE CAXIAS</t>
  </si>
  <si>
    <t>CANGUARETAMA</t>
  </si>
  <si>
    <t>ALVORADA D OESTE</t>
  </si>
  <si>
    <t>ARROIO DO TIGRE</t>
  </si>
  <si>
    <t>ILHA DAS FLORES</t>
  </si>
  <si>
    <t>ANGATUBA</t>
  </si>
  <si>
    <t>DELMIRO GOUVEIA</t>
  </si>
  <si>
    <t>HUMAITA</t>
  </si>
  <si>
    <t>ARACI</t>
  </si>
  <si>
    <t>BARROQUINHA</t>
  </si>
  <si>
    <t>FUNDAO</t>
  </si>
  <si>
    <t>ARENOPOLIS</t>
  </si>
  <si>
    <t>BARRA DO CORDA</t>
  </si>
  <si>
    <t>CORUMBA</t>
  </si>
  <si>
    <t>CANARANA</t>
  </si>
  <si>
    <t>BREJO GRANDE DO ARAGUAIA</t>
  </si>
  <si>
    <t>BAYEUX</t>
  </si>
  <si>
    <t>BREJAO</t>
  </si>
  <si>
    <t>BENEDITINOS</t>
  </si>
  <si>
    <t>ASTORGA</t>
  </si>
  <si>
    <t>ENGENHEIRO PAULO DE FRONTIN</t>
  </si>
  <si>
    <t>CARAUBAS</t>
  </si>
  <si>
    <t>ALTO ALEGRE DOS PARECIS</t>
  </si>
  <si>
    <t>ARROIO GRANDE</t>
  </si>
  <si>
    <t>BALNEARIO ARROIO DO SILVA</t>
  </si>
  <si>
    <t>INDIAROBA</t>
  </si>
  <si>
    <t>ANHEMBI</t>
  </si>
  <si>
    <t>BRASILANDIA DO TOCANTINS</t>
  </si>
  <si>
    <t>AMPARO DO SERRA</t>
  </si>
  <si>
    <t>DOIS RIACHOS</t>
  </si>
  <si>
    <t>IPIXUNA</t>
  </si>
  <si>
    <t>ARAMARI</t>
  </si>
  <si>
    <t>BATURITE</t>
  </si>
  <si>
    <t>GOVERNADOR LINDENBERG</t>
  </si>
  <si>
    <t>ARUANA</t>
  </si>
  <si>
    <t>BARREIRINHAS</t>
  </si>
  <si>
    <t>COSTA RICA</t>
  </si>
  <si>
    <t>CARLINDA</t>
  </si>
  <si>
    <t>BREU BRANCO</t>
  </si>
  <si>
    <t>BERTOLINIA</t>
  </si>
  <si>
    <t>GUAPIMIRIM</t>
  </si>
  <si>
    <t>CARNAUBA DOS DANTAS</t>
  </si>
  <si>
    <t>ALTO PARAISO</t>
  </si>
  <si>
    <t>ARVOREZINHA</t>
  </si>
  <si>
    <t>BALNEARIO CAMBORIU</t>
  </si>
  <si>
    <t>ITABAIANA</t>
  </si>
  <si>
    <t>ANHUMAS</t>
  </si>
  <si>
    <t>BREJINHO DE NAZARE</t>
  </si>
  <si>
    <t>ESTRELA DE ALAGOAS</t>
  </si>
  <si>
    <t>IRANDUBA</t>
  </si>
  <si>
    <t>ARATACA</t>
  </si>
  <si>
    <t>BEBERIBE</t>
  </si>
  <si>
    <t>GUACUI</t>
  </si>
  <si>
    <t>AURILANDIA</t>
  </si>
  <si>
    <t>BELAGUA</t>
  </si>
  <si>
    <t>COXIM</t>
  </si>
  <si>
    <t>CASTANHEIRA</t>
  </si>
  <si>
    <t>BREVES</t>
  </si>
  <si>
    <t>BELEM DO BREJO DO CRUZ</t>
  </si>
  <si>
    <t>BREJO DA MADRE DE DEUS</t>
  </si>
  <si>
    <t>BETANIA DO PIAUI</t>
  </si>
  <si>
    <t>BALSA NOVA</t>
  </si>
  <si>
    <t>IGUABA GRANDE</t>
  </si>
  <si>
    <t>CARNAUBAIS</t>
  </si>
  <si>
    <t>AUGUSTO PESTANA</t>
  </si>
  <si>
    <t>BALNEARIO BARRA DO SUL</t>
  </si>
  <si>
    <t>ITABAIANINHA</t>
  </si>
  <si>
    <t>BURITI DO TOCANTINS</t>
  </si>
  <si>
    <t>FEIRA GRANDE</t>
  </si>
  <si>
    <t>ITACOATIARA</t>
  </si>
  <si>
    <t>ARATUIPE</t>
  </si>
  <si>
    <t>BELA CRUZ</t>
  </si>
  <si>
    <t>GUARAPARI</t>
  </si>
  <si>
    <t>AVELINOPOLIS</t>
  </si>
  <si>
    <t>BELA VISTA DO MARANHAO</t>
  </si>
  <si>
    <t>DEODAPOLIS</t>
  </si>
  <si>
    <t>CHAPADA DOS GUIMARAES</t>
  </si>
  <si>
    <t>BUJARU</t>
  </si>
  <si>
    <t>BERNARDINO BATISTA</t>
  </si>
  <si>
    <t>BUENOS AIRES</t>
  </si>
  <si>
    <t>BOA HORA</t>
  </si>
  <si>
    <t>ITABORAI</t>
  </si>
  <si>
    <t>CEARA-MIRIM</t>
  </si>
  <si>
    <t>NOVO HORIZONTE DO OESTE</t>
  </si>
  <si>
    <t>AUREA</t>
  </si>
  <si>
    <t>BALNEARIO GAIVOTA</t>
  </si>
  <si>
    <t>ITABI</t>
  </si>
  <si>
    <t>APARECIDA D OESTE</t>
  </si>
  <si>
    <t>CACHOEIRINHA</t>
  </si>
  <si>
    <t>FELIZ DESERTO</t>
  </si>
  <si>
    <t>ITAMARATI</t>
  </si>
  <si>
    <t>AURELINO LEAL</t>
  </si>
  <si>
    <t>BOA VIAGEM</t>
  </si>
  <si>
    <t>IBATIBA</t>
  </si>
  <si>
    <t>BALIZA</t>
  </si>
  <si>
    <t>BENEDITO LEITE</t>
  </si>
  <si>
    <t>DOIS IRMAOS DO BURITI</t>
  </si>
  <si>
    <t>CLAUDIA</t>
  </si>
  <si>
    <t>CACHOEIRA DO PIRIA</t>
  </si>
  <si>
    <t>BOA VENTURA</t>
  </si>
  <si>
    <t>BUIQUE</t>
  </si>
  <si>
    <t>BOCAINA</t>
  </si>
  <si>
    <t>BARBOSA FERRAZ</t>
  </si>
  <si>
    <t>ITAGUAI</t>
  </si>
  <si>
    <t>CERRO CORA</t>
  </si>
  <si>
    <t>CACAULANDIA</t>
  </si>
  <si>
    <t>BAGE</t>
  </si>
  <si>
    <t>BANDEIRANTE</t>
  </si>
  <si>
    <t>ITAPORANGA D AJUDA</t>
  </si>
  <si>
    <t>APIAI</t>
  </si>
  <si>
    <t>CAMPOS LINDOS</t>
  </si>
  <si>
    <t>FLEXEIRAS</t>
  </si>
  <si>
    <t>ITAPIRANGA</t>
  </si>
  <si>
    <t>BAIANOPOLIS</t>
  </si>
  <si>
    <t>BREJO SANTO</t>
  </si>
  <si>
    <t>IBIRACU</t>
  </si>
  <si>
    <t>BARRO ALTO</t>
  </si>
  <si>
    <t>BEQUIMAO</t>
  </si>
  <si>
    <t>DOURADINA</t>
  </si>
  <si>
    <t>COCALINHO</t>
  </si>
  <si>
    <t>CACHOEIRA DO ARARI</t>
  </si>
  <si>
    <t>CABO DE SANTO AGOSTINHO</t>
  </si>
  <si>
    <t>BARRACAO</t>
  </si>
  <si>
    <t>ITALVA</t>
  </si>
  <si>
    <t>CORONEL EZEQUIEL</t>
  </si>
  <si>
    <t>CAMPO NOVO DE RONDONIA</t>
  </si>
  <si>
    <t>BALNEARIO PINHAL</t>
  </si>
  <si>
    <t>BARRA BONITA</t>
  </si>
  <si>
    <t>JAPARATUBA</t>
  </si>
  <si>
    <t>ARACARIGUAMA</t>
  </si>
  <si>
    <t>CARIRI DO TOCANTINS</t>
  </si>
  <si>
    <t>GIRAU DO PONCIANO</t>
  </si>
  <si>
    <t>JAPURA</t>
  </si>
  <si>
    <t>BAIXA GRANDE</t>
  </si>
  <si>
    <t>CAMOCIM</t>
  </si>
  <si>
    <t>IBITIRAMA</t>
  </si>
  <si>
    <t>BELA VISTA DE GOIAS</t>
  </si>
  <si>
    <t>BERNARDO DO MEARIM</t>
  </si>
  <si>
    <t>DOURADOS</t>
  </si>
  <si>
    <t>COLIDER</t>
  </si>
  <si>
    <t>CAMETA</t>
  </si>
  <si>
    <t>CABROBO</t>
  </si>
  <si>
    <t>BOM PRINCIPIO DO PIAUI</t>
  </si>
  <si>
    <t>BARRA DO JACARE</t>
  </si>
  <si>
    <t>ITAOCARA</t>
  </si>
  <si>
    <t>CORONEL JOAO PESSOA</t>
  </si>
  <si>
    <t>CANDEIAS DO JAMARI</t>
  </si>
  <si>
    <t>BARAO</t>
  </si>
  <si>
    <t>BARRA VELHA</t>
  </si>
  <si>
    <t>JAPOATA</t>
  </si>
  <si>
    <t>ARACATUBA</t>
  </si>
  <si>
    <t>CARMOLANDIA</t>
  </si>
  <si>
    <t>IBATEGUARA</t>
  </si>
  <si>
    <t>JURUA</t>
  </si>
  <si>
    <t>BANZAÊ</t>
  </si>
  <si>
    <t>CAMPOS SALES</t>
  </si>
  <si>
    <t>ICONHA</t>
  </si>
  <si>
    <t>BOM JARDIM DE GOIAS</t>
  </si>
  <si>
    <t>BOA VISTA DO GURUPI</t>
  </si>
  <si>
    <t>ELDORADO</t>
  </si>
  <si>
    <t>COLNIZA</t>
  </si>
  <si>
    <t>CANAA DOS CARAJAS</t>
  </si>
  <si>
    <t>BONFIM DO PIAUI</t>
  </si>
  <si>
    <t>BELA VISTA DA CAROBA</t>
  </si>
  <si>
    <t>ITAPERUNA</t>
  </si>
  <si>
    <t>CRUZETA</t>
  </si>
  <si>
    <t>CASTANHEIRAS</t>
  </si>
  <si>
    <t>BARAO DE COTEGIPE</t>
  </si>
  <si>
    <t>BELA VISTA DO TOLDO</t>
  </si>
  <si>
    <t>LAGARTO</t>
  </si>
  <si>
    <t>ARACOIABA DA SERRA</t>
  </si>
  <si>
    <t>CARRASCO BONITO</t>
  </si>
  <si>
    <t>ANTONIO PRADO DE MINAS</t>
  </si>
  <si>
    <t>IGACI</t>
  </si>
  <si>
    <t>JUTAI</t>
  </si>
  <si>
    <t>BARRA</t>
  </si>
  <si>
    <t>CANINDE</t>
  </si>
  <si>
    <t>IRUPI</t>
  </si>
  <si>
    <t>BOM JESUS DE GOIAS</t>
  </si>
  <si>
    <t>FATIMA DO SUL</t>
  </si>
  <si>
    <t>COMODORO</t>
  </si>
  <si>
    <t>CAPANEMA</t>
  </si>
  <si>
    <t>BONITO DE SANTA FE</t>
  </si>
  <si>
    <t>CAETES</t>
  </si>
  <si>
    <t>BOQUEIRAO DO PIAUI</t>
  </si>
  <si>
    <t>BELA VISTA DO PARAISO</t>
  </si>
  <si>
    <t>ITATIAIA</t>
  </si>
  <si>
    <t>CURRAIS NOVOS</t>
  </si>
  <si>
    <t>CHUPINGUAIA</t>
  </si>
  <si>
    <t>BARAO DO TRIUNFO</t>
  </si>
  <si>
    <t>BELMONTE</t>
  </si>
  <si>
    <t>LARANJEIRAS</t>
  </si>
  <si>
    <t>ARAMINA</t>
  </si>
  <si>
    <t>CASEARA</t>
  </si>
  <si>
    <t>IGREJA NOVA</t>
  </si>
  <si>
    <t>LABREA</t>
  </si>
  <si>
    <t>BARRA DA ESTIVA</t>
  </si>
  <si>
    <t>CAPISTRANO</t>
  </si>
  <si>
    <t>ITAGUACU</t>
  </si>
  <si>
    <t>BONFINOPOLIS</t>
  </si>
  <si>
    <t>BOM JESUS DAS SELVAS</t>
  </si>
  <si>
    <t>FIGUEIRAO</t>
  </si>
  <si>
    <t>CONFRESA</t>
  </si>
  <si>
    <t>CAPITAO POCO</t>
  </si>
  <si>
    <t>BOQUEIRAO</t>
  </si>
  <si>
    <t>CALCADO</t>
  </si>
  <si>
    <t>BRASILEIRA</t>
  </si>
  <si>
    <t>BITURUNA</t>
  </si>
  <si>
    <t>JAPERI</t>
  </si>
  <si>
    <t>DOUTOR SEVERIANO</t>
  </si>
  <si>
    <t>CUJUBIM</t>
  </si>
  <si>
    <t>BENEDITO NOVO</t>
  </si>
  <si>
    <t>MACAMBIRA</t>
  </si>
  <si>
    <t>ARANDU</t>
  </si>
  <si>
    <t>CENTENARIO</t>
  </si>
  <si>
    <t>INHAPI</t>
  </si>
  <si>
    <t>MANACAPURU</t>
  </si>
  <si>
    <t>BARRA DO CHOCA</t>
  </si>
  <si>
    <t>CARIDADE</t>
  </si>
  <si>
    <t>ITAPEMIRIM</t>
  </si>
  <si>
    <t>BONOPOLIS</t>
  </si>
  <si>
    <t>BOM LUGAR</t>
  </si>
  <si>
    <t>GLORIA DE DOURADOS</t>
  </si>
  <si>
    <t>CONQUISTA D OESTE</t>
  </si>
  <si>
    <t>CASTANHAL</t>
  </si>
  <si>
    <t>IGARACY</t>
  </si>
  <si>
    <t>CALUMBI</t>
  </si>
  <si>
    <t>BREJO DO PIAUI</t>
  </si>
  <si>
    <t>LAJE DO MURIAE</t>
  </si>
  <si>
    <t>PARNAMIRIM</t>
  </si>
  <si>
    <t>GOVERNADOR JORGE TEIXEIRA</t>
  </si>
  <si>
    <t>BARRA DO GUARITA</t>
  </si>
  <si>
    <t>BIGUACU</t>
  </si>
  <si>
    <t>MALHADA DOS BOIS</t>
  </si>
  <si>
    <t>ARAPEI</t>
  </si>
  <si>
    <t>CHAPADA DE AREIA</t>
  </si>
  <si>
    <t>JACARE DOS HOMENS</t>
  </si>
  <si>
    <t>MANAQUIRI</t>
  </si>
  <si>
    <t>BARRA DO MENDES</t>
  </si>
  <si>
    <t>CARIRE</t>
  </si>
  <si>
    <t>ITARANA</t>
  </si>
  <si>
    <t>BRAZABRANTES</t>
  </si>
  <si>
    <t>BREJO</t>
  </si>
  <si>
    <t>GUIA LOPES DA LAGUNA</t>
  </si>
  <si>
    <t>COTRIGUACU</t>
  </si>
  <si>
    <t>CHAVES</t>
  </si>
  <si>
    <t>BORBOREMA</t>
  </si>
  <si>
    <t>CAMARAGIBE</t>
  </si>
  <si>
    <t>BURITI DOS LOPES</t>
  </si>
  <si>
    <t>BOA ESPERANCA DO IGUACU</t>
  </si>
  <si>
    <t>MACAE</t>
  </si>
  <si>
    <t>ENCANTO</t>
  </si>
  <si>
    <t>ITAPUA DO OESTE</t>
  </si>
  <si>
    <t>BARRA DO QUARAI</t>
  </si>
  <si>
    <t>BLUMENAU</t>
  </si>
  <si>
    <t>MALHADOR</t>
  </si>
  <si>
    <t>ARARAQUARA</t>
  </si>
  <si>
    <t>CHAPADA DA NATIVIDADE</t>
  </si>
  <si>
    <t>JACUIPE</t>
  </si>
  <si>
    <t>MANAUS</t>
  </si>
  <si>
    <t>BARRA DO ROCHA</t>
  </si>
  <si>
    <t>CARIRIACU</t>
  </si>
  <si>
    <t>IUNA</t>
  </si>
  <si>
    <t>BRITANIA</t>
  </si>
  <si>
    <t>BREJO DE AREIA</t>
  </si>
  <si>
    <t>IGUATEMI</t>
  </si>
  <si>
    <t>CUIABA</t>
  </si>
  <si>
    <t>COLARES</t>
  </si>
  <si>
    <t>BREJO DO CRUZ</t>
  </si>
  <si>
    <t>CAMOCIM DE SAO FELIX</t>
  </si>
  <si>
    <t>BURITI DOS MONTES</t>
  </si>
  <si>
    <t>BOA VENTURA DE SAO ROQUE</t>
  </si>
  <si>
    <t>MACUCO</t>
  </si>
  <si>
    <t>EQUADOR</t>
  </si>
  <si>
    <t>MINISTRO ANDREAZZA</t>
  </si>
  <si>
    <t>BARRA DO RIBEIRO</t>
  </si>
  <si>
    <t>BOCAINA DO SUL</t>
  </si>
  <si>
    <t>MARUIM</t>
  </si>
  <si>
    <t>ARARAS</t>
  </si>
  <si>
    <t>COLINAS DO TOCANTINS</t>
  </si>
  <si>
    <t>JAPARATINGA</t>
  </si>
  <si>
    <t>MANICORE</t>
  </si>
  <si>
    <t>BARREIRAS</t>
  </si>
  <si>
    <t>CARIUS</t>
  </si>
  <si>
    <t>JAGUARE</t>
  </si>
  <si>
    <t>BURITI ALEGRE</t>
  </si>
  <si>
    <t>BURITI</t>
  </si>
  <si>
    <t>INOCÊNCIA</t>
  </si>
  <si>
    <t>CURVELANDIA</t>
  </si>
  <si>
    <t>CONCEICAO DO ARAGUAIA</t>
  </si>
  <si>
    <t>BREJO DOS SANTOS</t>
  </si>
  <si>
    <t>CAMUTANGA</t>
  </si>
  <si>
    <t>CABECEIRAS DO PIAUI</t>
  </si>
  <si>
    <t>BOA VISTA DA APARECIDA</t>
  </si>
  <si>
    <t>MAGE</t>
  </si>
  <si>
    <t>ESPIRITO SANTO</t>
  </si>
  <si>
    <t>MIRANTE DA SERRA</t>
  </si>
  <si>
    <t>BARRA DO RIO AZUL</t>
  </si>
  <si>
    <t>BOMBINHAS</t>
  </si>
  <si>
    <t>MOITA BONITA</t>
  </si>
  <si>
    <t>ARCO-IRIS</t>
  </si>
  <si>
    <t>COMBINADO</t>
  </si>
  <si>
    <t>ARAPONGA</t>
  </si>
  <si>
    <t>JARAMATAIA</t>
  </si>
  <si>
    <t>MARAA</t>
  </si>
  <si>
    <t>CARNAUBAL</t>
  </si>
  <si>
    <t>JERONIMO MONTEIRO</t>
  </si>
  <si>
    <t>BURITI DE GOIAS</t>
  </si>
  <si>
    <t>BURITI BRAVO</t>
  </si>
  <si>
    <t>ITAPORA</t>
  </si>
  <si>
    <t>DENISE</t>
  </si>
  <si>
    <t>CONCORDIA DO PARA</t>
  </si>
  <si>
    <t>CAAPORA</t>
  </si>
  <si>
    <t>CANHOTINHO</t>
  </si>
  <si>
    <t>CAJAZEIRAS DO PIAUI</t>
  </si>
  <si>
    <t>BOCAIUVA DO SUL</t>
  </si>
  <si>
    <t>MANGARATIBA</t>
  </si>
  <si>
    <t>EXTREMOZ</t>
  </si>
  <si>
    <t>MONTE NEGRO</t>
  </si>
  <si>
    <t>BARRA FUNDA</t>
  </si>
  <si>
    <t>BOM JARDIM DA SERRA</t>
  </si>
  <si>
    <t>MONTE ALEGRE DE SERGIPE</t>
  </si>
  <si>
    <t>AREALVA</t>
  </si>
  <si>
    <t>CONCEICAO DO TOCANTINS</t>
  </si>
  <si>
    <t>JEQUIA DA PRAIA</t>
  </si>
  <si>
    <t>MAUES</t>
  </si>
  <si>
    <t>BARROCAS</t>
  </si>
  <si>
    <t>CASCAVEL</t>
  </si>
  <si>
    <t>JOAO NEIVA</t>
  </si>
  <si>
    <t>BURITINOPOLIS</t>
  </si>
  <si>
    <t>BURITICUPU</t>
  </si>
  <si>
    <t>ITAQUIRAI</t>
  </si>
  <si>
    <t>DIAMANTINO</t>
  </si>
  <si>
    <t>CUMARU DO NORTE</t>
  </si>
  <si>
    <t>CABACEIRAS</t>
  </si>
  <si>
    <t>CAPOEIRAS</t>
  </si>
  <si>
    <t>CAJUEIRO DA PRAIA</t>
  </si>
  <si>
    <t>BOM JESUS DO SUL</t>
  </si>
  <si>
    <t>MARICA</t>
  </si>
  <si>
    <t>FELIPE GUERRA</t>
  </si>
  <si>
    <t>BARROS CASSAL</t>
  </si>
  <si>
    <t>MURIBECA</t>
  </si>
  <si>
    <t>AREIAS</t>
  </si>
  <si>
    <t>COUTO DE MAGALHAES</t>
  </si>
  <si>
    <t>JOAQUIM GOMES</t>
  </si>
  <si>
    <t>NHAMUNDA</t>
  </si>
  <si>
    <t>GOVERNADOR LOMANTO JUNIOR</t>
  </si>
  <si>
    <t>CATARINA</t>
  </si>
  <si>
    <t>LARANJA DA TERRA</t>
  </si>
  <si>
    <t>CABECEIRAS</t>
  </si>
  <si>
    <t>BURITIRANA</t>
  </si>
  <si>
    <t>IVINHEMA</t>
  </si>
  <si>
    <t>DOM AQUINO</t>
  </si>
  <si>
    <t>CURIONOPOLIS</t>
  </si>
  <si>
    <t>CABEDELO</t>
  </si>
  <si>
    <t>CARNAIBA</t>
  </si>
  <si>
    <t>CALDEIRAO GRANDE DO PIAUI</t>
  </si>
  <si>
    <t>MENDES</t>
  </si>
  <si>
    <t>FERNANDO PEDROZA</t>
  </si>
  <si>
    <t>PARECIS</t>
  </si>
  <si>
    <t>BENJAMIN CONSTANT DO SUL</t>
  </si>
  <si>
    <t>BOM JESUS DO OESTE</t>
  </si>
  <si>
    <t>NEOPOLIS</t>
  </si>
  <si>
    <t>AREIOPOLIS</t>
  </si>
  <si>
    <t>CRISTALANDIA</t>
  </si>
  <si>
    <t>JUNDIA</t>
  </si>
  <si>
    <t>NOVA OLINDA DO NORTE</t>
  </si>
  <si>
    <t>CATUNDA</t>
  </si>
  <si>
    <t>LINHARES</t>
  </si>
  <si>
    <t>CACHOEIRA ALTA</t>
  </si>
  <si>
    <t>CACHOEIRA GRANDE</t>
  </si>
  <si>
    <t>JAPORA</t>
  </si>
  <si>
    <t>FELIZ NATAL</t>
  </si>
  <si>
    <t>CURRALINHO</t>
  </si>
  <si>
    <t>CACHOEIRA DOS INDIOS</t>
  </si>
  <si>
    <t>CARNAUBEIRA DA PENHA</t>
  </si>
  <si>
    <t>CAMPINAS DO PIAUI</t>
  </si>
  <si>
    <t>BOM SUCESSO DO SUL</t>
  </si>
  <si>
    <t>FLORANIA</t>
  </si>
  <si>
    <t>PIMENTEIRAS DO OESTE</t>
  </si>
  <si>
    <t>BENTO GONCALVES</t>
  </si>
  <si>
    <t>BOM RETIRO</t>
  </si>
  <si>
    <t>NOSSA SENHORA APARECIDA</t>
  </si>
  <si>
    <t>ARIRANHA</t>
  </si>
  <si>
    <t>CRIXAS DO TOCANTINS</t>
  </si>
  <si>
    <t>JUNQUEIRO</t>
  </si>
  <si>
    <t>NOVO AIRAO</t>
  </si>
  <si>
    <t>BELO CAMPO</t>
  </si>
  <si>
    <t>CAUCAIA</t>
  </si>
  <si>
    <t>MANTENOPOLIS</t>
  </si>
  <si>
    <t>CACHOEIRA DE GOIAS</t>
  </si>
  <si>
    <t>CAJAPIO</t>
  </si>
  <si>
    <t>JARAGUARI</t>
  </si>
  <si>
    <t>FIGUEIROPOLIS D OESTE</t>
  </si>
  <si>
    <t>CURUA</t>
  </si>
  <si>
    <t>CACIMBA DE AREIA</t>
  </si>
  <si>
    <t>CARPINA</t>
  </si>
  <si>
    <t>CAMPO ALEGRE DO FIDALGO</t>
  </si>
  <si>
    <t>BORRAZOPOLIS</t>
  </si>
  <si>
    <t>MIGUEL PEREIRA</t>
  </si>
  <si>
    <t>FRANCISCO DANTAS</t>
  </si>
  <si>
    <t>PRIMAVERA DE RONDONIA</t>
  </si>
  <si>
    <t>BOA VISTA DAS MISSOES</t>
  </si>
  <si>
    <t>BOTUVERA</t>
  </si>
  <si>
    <t>NOSSA SENHORA DA GLORIA</t>
  </si>
  <si>
    <t>ARTUR NOGUEIRA</t>
  </si>
  <si>
    <t>DARCINOPOLIS</t>
  </si>
  <si>
    <t>ARCEBURGO</t>
  </si>
  <si>
    <t>LAGOA DA CANOA</t>
  </si>
  <si>
    <t>NOVO ARIPUANA</t>
  </si>
  <si>
    <t>BIRITINGA</t>
  </si>
  <si>
    <t>CEDRO</t>
  </si>
  <si>
    <t>MARATAIZES</t>
  </si>
  <si>
    <t>CAJARI</t>
  </si>
  <si>
    <t>JARDIM</t>
  </si>
  <si>
    <t>GAUCHA DO NORTE</t>
  </si>
  <si>
    <t>CURUCA</t>
  </si>
  <si>
    <t>CACIMBA DE DENTRO</t>
  </si>
  <si>
    <t>CARUARU</t>
  </si>
  <si>
    <t>CAMPO GRANDE DO PIAUI</t>
  </si>
  <si>
    <t>BRAGANEY</t>
  </si>
  <si>
    <t>MIRACEMA</t>
  </si>
  <si>
    <t>FRUTUOSO GOMES</t>
  </si>
  <si>
    <t>SAO FELIPE D OESTE</t>
  </si>
  <si>
    <t>BOA VISTA DO BURICA</t>
  </si>
  <si>
    <t>BRACO DO NORTE</t>
  </si>
  <si>
    <t>NOSSA SENHORA DAS DORES</t>
  </si>
  <si>
    <t>ARUJA</t>
  </si>
  <si>
    <t>DIANOPOLIS</t>
  </si>
  <si>
    <t>LIMOEIRO DE ANADIA</t>
  </si>
  <si>
    <t>PARINTINS</t>
  </si>
  <si>
    <t>BOA NOVA</t>
  </si>
  <si>
    <t>CHAVAL</t>
  </si>
  <si>
    <t>MARECHAL FLORIANO</t>
  </si>
  <si>
    <t>CACU</t>
  </si>
  <si>
    <t>CAMPESTRE DO MARANHAO</t>
  </si>
  <si>
    <t>JATEI</t>
  </si>
  <si>
    <t>GENERAL CARNEIRO</t>
  </si>
  <si>
    <t>DOM ELISEU</t>
  </si>
  <si>
    <t>CACIMBAS</t>
  </si>
  <si>
    <t>CASINHAS</t>
  </si>
  <si>
    <t>CAMPO LARGO DO PIAUI</t>
  </si>
  <si>
    <t>BRASILANDIA DO SUL</t>
  </si>
  <si>
    <t>NATIVIDADE</t>
  </si>
  <si>
    <t>GALINHOS</t>
  </si>
  <si>
    <t>SAO FRANCISCO DO GUAPORE</t>
  </si>
  <si>
    <t>BOA VISTA DO CADEADO</t>
  </si>
  <si>
    <t>BRACO DO TROMBUDO</t>
  </si>
  <si>
    <t>NOSSA SENHORA DE LOURDES</t>
  </si>
  <si>
    <t>ASPASIA</t>
  </si>
  <si>
    <t>DIVINOPOLIS DO TOCANTINS</t>
  </si>
  <si>
    <t>MACEIO</t>
  </si>
  <si>
    <t>PAUINI</t>
  </si>
  <si>
    <t>BOA VISTA DO TUPIM</t>
  </si>
  <si>
    <t>CHORO</t>
  </si>
  <si>
    <t>MARILANDIA</t>
  </si>
  <si>
    <t>CAIAPONIA</t>
  </si>
  <si>
    <t>CANDIDO MENDES</t>
  </si>
  <si>
    <t>JUTI</t>
  </si>
  <si>
    <t>GLORIA D OESTE</t>
  </si>
  <si>
    <t>ELDORADO DOS CARAJAS</t>
  </si>
  <si>
    <t>CAICARA</t>
  </si>
  <si>
    <t>CATENDE</t>
  </si>
  <si>
    <t>CAMPO MAIOR</t>
  </si>
  <si>
    <t>CAFEARA</t>
  </si>
  <si>
    <t>NILOPOLIS</t>
  </si>
  <si>
    <t>GOIANINHA</t>
  </si>
  <si>
    <t>SERINGUEIRAS</t>
  </si>
  <si>
    <t>BOA VISTA DO INCRA</t>
  </si>
  <si>
    <t>BRUNOPOLIS</t>
  </si>
  <si>
    <t>NOSSA SENHORA DO SOCORRO</t>
  </si>
  <si>
    <t>ASSIS</t>
  </si>
  <si>
    <t>DOIS IRMAOS DO TOCANTINS</t>
  </si>
  <si>
    <t>ARGIRITA</t>
  </si>
  <si>
    <t>MAJOR ISIDORO</t>
  </si>
  <si>
    <t>PRESIDENTE FIGUEIREDO</t>
  </si>
  <si>
    <t>BOM JESUS DA LAPA</t>
  </si>
  <si>
    <t>CHOROZINHO</t>
  </si>
  <si>
    <t>MIMOSO DO SUL</t>
  </si>
  <si>
    <t>CALDAS NOVAS</t>
  </si>
  <si>
    <t>CANTANHEDE</t>
  </si>
  <si>
    <t>LADARIO</t>
  </si>
  <si>
    <t>GUARANTA DO NORTE</t>
  </si>
  <si>
    <t>FARO</t>
  </si>
  <si>
    <t>CAJAZEIRAS</t>
  </si>
  <si>
    <t>CANAVIEIRA</t>
  </si>
  <si>
    <t>CAFELANDIA</t>
  </si>
  <si>
    <t>NITEROI</t>
  </si>
  <si>
    <t>GOVERNADOR DIX-SEPT ROSADO</t>
  </si>
  <si>
    <t>TEIXEIROPOLIS</t>
  </si>
  <si>
    <t>BOA VISTA DO SUL</t>
  </si>
  <si>
    <t>BRUSQUE</t>
  </si>
  <si>
    <t>PACATUBA</t>
  </si>
  <si>
    <t>ATIBAIA</t>
  </si>
  <si>
    <t>DUERE</t>
  </si>
  <si>
    <t>MARAGOGI</t>
  </si>
  <si>
    <t>RIO PRETO DA EVA</t>
  </si>
  <si>
    <t>BOM JESUS DA SERRA</t>
  </si>
  <si>
    <t>COREAU</t>
  </si>
  <si>
    <t>MONTANHA</t>
  </si>
  <si>
    <t>CALDAZINHA</t>
  </si>
  <si>
    <t>CAPINZAL DO NORTE</t>
  </si>
  <si>
    <t>LAGUNA CARAPA</t>
  </si>
  <si>
    <t>GUIRATINGA</t>
  </si>
  <si>
    <t>FLORESTA DO ARAGUAIA</t>
  </si>
  <si>
    <t>CAJAZEIRINHAS</t>
  </si>
  <si>
    <t>CHA DE ALEGRIA</t>
  </si>
  <si>
    <t>CANTO DO BURITI</t>
  </si>
  <si>
    <t>CAFEZAL DO SUL</t>
  </si>
  <si>
    <t>NOVA FRIBURGO</t>
  </si>
  <si>
    <t>GROSSOS</t>
  </si>
  <si>
    <t>THEOBROMA</t>
  </si>
  <si>
    <t>CACADOR</t>
  </si>
  <si>
    <t>PEDRA MOLE</t>
  </si>
  <si>
    <t>AURIFLAMA</t>
  </si>
  <si>
    <t>ESPERANTINA</t>
  </si>
  <si>
    <t>MARAVILHA</t>
  </si>
  <si>
    <t>SANTA ISABEL DO RIO NEGRO</t>
  </si>
  <si>
    <t>BONINAL</t>
  </si>
  <si>
    <t>CRATEUS</t>
  </si>
  <si>
    <t>MUCURICI</t>
  </si>
  <si>
    <t>CAMPESTRE DE GOIAS</t>
  </si>
  <si>
    <t>CAROLINA</t>
  </si>
  <si>
    <t>MARACAJU</t>
  </si>
  <si>
    <t>INDIAVAI</t>
  </si>
  <si>
    <t>GARRAFAO DO NORTE</t>
  </si>
  <si>
    <t>CALDAS BRANDAO</t>
  </si>
  <si>
    <t>CHA GRANDE</t>
  </si>
  <si>
    <t>CAPITAO DE CAMPOS</t>
  </si>
  <si>
    <t>CALIFORNIA</t>
  </si>
  <si>
    <t>NOVA IGUACU</t>
  </si>
  <si>
    <t>GUAMARE</t>
  </si>
  <si>
    <t>URUPA</t>
  </si>
  <si>
    <t>BOM PRINCIPIO</t>
  </si>
  <si>
    <t>CAIBI</t>
  </si>
  <si>
    <t>PEDRINHAS</t>
  </si>
  <si>
    <t>AVAI</t>
  </si>
  <si>
    <t>FATIMA</t>
  </si>
  <si>
    <t>ASTOLFO DUTRA</t>
  </si>
  <si>
    <t>MARECHAL DEODORO</t>
  </si>
  <si>
    <t>SANTO ANTONIO DO ICA</t>
  </si>
  <si>
    <t>CRATO</t>
  </si>
  <si>
    <t>MUNIZ FREIRE</t>
  </si>
  <si>
    <t>CAMPINACU</t>
  </si>
  <si>
    <t>CARUTAPERA</t>
  </si>
  <si>
    <t>MIRANDA</t>
  </si>
  <si>
    <t>IPIRANGA DO NORTE</t>
  </si>
  <si>
    <t>GOIANESIA DO PARA</t>
  </si>
  <si>
    <t>CAMALAU</t>
  </si>
  <si>
    <t>CONDADO</t>
  </si>
  <si>
    <t>CAPITAO GERVASIO OLIVEIRA</t>
  </si>
  <si>
    <t>CAMBARA</t>
  </si>
  <si>
    <t>PARACAMBI</t>
  </si>
  <si>
    <t>IELMO MARINHO</t>
  </si>
  <si>
    <t>VALE DO ANARI</t>
  </si>
  <si>
    <t>BOM PROGRESSO</t>
  </si>
  <si>
    <t>CALMON</t>
  </si>
  <si>
    <t>PINHAO</t>
  </si>
  <si>
    <t>AVANHANDAVA</t>
  </si>
  <si>
    <t>FIGUEIROPOLIS</t>
  </si>
  <si>
    <t>MARIBONDO</t>
  </si>
  <si>
    <t>SAO GABRIEL DA CACHOEIRA</t>
  </si>
  <si>
    <t>BOQUIRA</t>
  </si>
  <si>
    <t>CROATA</t>
  </si>
  <si>
    <t>MUQUI</t>
  </si>
  <si>
    <t>CAMPINORTE</t>
  </si>
  <si>
    <t>CAXIAS</t>
  </si>
  <si>
    <t>MUNDO NOVO</t>
  </si>
  <si>
    <t>ITANHANGA</t>
  </si>
  <si>
    <t>GURUPA</t>
  </si>
  <si>
    <t>CAMPINA GRANDE</t>
  </si>
  <si>
    <t>CORRENTES</t>
  </si>
  <si>
    <t>CAMBE</t>
  </si>
  <si>
    <t>PARAIBA DO SUL</t>
  </si>
  <si>
    <t>IPANGUACU</t>
  </si>
  <si>
    <t>VALE DO PARAISO</t>
  </si>
  <si>
    <t>BOM RETIRO DO SUL</t>
  </si>
  <si>
    <t>CAMBORIU</t>
  </si>
  <si>
    <t>PIRAMBU</t>
  </si>
  <si>
    <t>AVARE</t>
  </si>
  <si>
    <t>FILADELFIA</t>
  </si>
  <si>
    <t>MAR VERMELHO</t>
  </si>
  <si>
    <t>SAO PAULO DE OLIVENCA</t>
  </si>
  <si>
    <t>BOTUPORA</t>
  </si>
  <si>
    <t>CRUZ</t>
  </si>
  <si>
    <t>NOVA VENECIA</t>
  </si>
  <si>
    <t>CAMPO ALEGRE DE GOIAS</t>
  </si>
  <si>
    <t>CEDRAL</t>
  </si>
  <si>
    <t>NAVIRAI</t>
  </si>
  <si>
    <t>ITAUBA</t>
  </si>
  <si>
    <t>IGARAPE-ACU</t>
  </si>
  <si>
    <t>CAPIM</t>
  </si>
  <si>
    <t>CORTÊS</t>
  </si>
  <si>
    <t>CARAUBAS DO PIAUI</t>
  </si>
  <si>
    <t>CAMBIRA</t>
  </si>
  <si>
    <t>PARATI</t>
  </si>
  <si>
    <t>IPUEIRA</t>
  </si>
  <si>
    <t>BOQUEIRAO DO LEAO</t>
  </si>
  <si>
    <t>CAPAO ALTO</t>
  </si>
  <si>
    <t>POCO REDONDO</t>
  </si>
  <si>
    <t>BADY BASSITT</t>
  </si>
  <si>
    <t>FORMOSO DO ARAGUAIA</t>
  </si>
  <si>
    <t>MATA GRANDE</t>
  </si>
  <si>
    <t>SAO SEBASTIAO DO UATUMA</t>
  </si>
  <si>
    <t>BREJOES</t>
  </si>
  <si>
    <t>DEPUTADO IRAPUAN PINHEIRO</t>
  </si>
  <si>
    <t>PANCAS</t>
  </si>
  <si>
    <t>CAMPO LIMPO DE GOIAS</t>
  </si>
  <si>
    <t>CENTRAL DO MARANHAO</t>
  </si>
  <si>
    <t>NIOAQUE</t>
  </si>
  <si>
    <t>ITIQUIRA</t>
  </si>
  <si>
    <t>IGARAPE-MIRI</t>
  </si>
  <si>
    <t>CUMARU</t>
  </si>
  <si>
    <t>CARIDADE DO PIAUI</t>
  </si>
  <si>
    <t>CAMPINA DA LAGOA</t>
  </si>
  <si>
    <t>PATY DO ALFERES</t>
  </si>
  <si>
    <t>ITAJA</t>
  </si>
  <si>
    <t>BOSSOROCA</t>
  </si>
  <si>
    <t>POCO VERDE</t>
  </si>
  <si>
    <t>BALBINOS</t>
  </si>
  <si>
    <t>FORTALEZA DO TABOCAO</t>
  </si>
  <si>
    <t>MATRIZ DE CAMARAGIBE</t>
  </si>
  <si>
    <t>SILVES</t>
  </si>
  <si>
    <t>BREJOLANDIA</t>
  </si>
  <si>
    <t>ERERÊ</t>
  </si>
  <si>
    <t>PEDRO CANARIO</t>
  </si>
  <si>
    <t>CAMPOS BELOS</t>
  </si>
  <si>
    <t>CENTRO DO GUILHERME</t>
  </si>
  <si>
    <t>NOVA ALVORADA DO SUL</t>
  </si>
  <si>
    <t>JACIARA</t>
  </si>
  <si>
    <t>INHANGAPI</t>
  </si>
  <si>
    <t>CARRAPATEIRA</t>
  </si>
  <si>
    <t>CUPIRA</t>
  </si>
  <si>
    <t>CASTELO DO PIAUI</t>
  </si>
  <si>
    <t>CAMPINA DO SIMAO</t>
  </si>
  <si>
    <t>PETROPOLIS</t>
  </si>
  <si>
    <t>ITAU</t>
  </si>
  <si>
    <t>BOZANO</t>
  </si>
  <si>
    <t>CAMPO BELO DO SUL</t>
  </si>
  <si>
    <t>PORTO DA FOLHA</t>
  </si>
  <si>
    <t>BALSAMO</t>
  </si>
  <si>
    <t>GOIANORTE</t>
  </si>
  <si>
    <t>MESSIAS</t>
  </si>
  <si>
    <t>TABATINGA</t>
  </si>
  <si>
    <t>BROTAS DE MACAUBAS</t>
  </si>
  <si>
    <t>EUSEBIO</t>
  </si>
  <si>
    <t>PINHEIROS</t>
  </si>
  <si>
    <t>CAMPOS VERDES</t>
  </si>
  <si>
    <t>CENTRO NOVO DO MARANHAO</t>
  </si>
  <si>
    <t>NOVA ANDRADINA</t>
  </si>
  <si>
    <t>JANGADA</t>
  </si>
  <si>
    <t>IPIXUNA DO PARA</t>
  </si>
  <si>
    <t>CASSERENGUE</t>
  </si>
  <si>
    <t>CUSTODIA</t>
  </si>
  <si>
    <t>CAXINGO</t>
  </si>
  <si>
    <t>CAMPINA GRANDE DO SUL</t>
  </si>
  <si>
    <t>PINHEIRAL</t>
  </si>
  <si>
    <t>JACANA</t>
  </si>
  <si>
    <t>BRAGA</t>
  </si>
  <si>
    <t>CAMPO ERÊ</t>
  </si>
  <si>
    <t>PROPRIA</t>
  </si>
  <si>
    <t>BANANAL</t>
  </si>
  <si>
    <t>GOIATINS</t>
  </si>
  <si>
    <t>MINADOR DO NEGRAO</t>
  </si>
  <si>
    <t>TAPAUA</t>
  </si>
  <si>
    <t>BRUMADO</t>
  </si>
  <si>
    <t>FARIAS BRITO</t>
  </si>
  <si>
    <t>PIUMA</t>
  </si>
  <si>
    <t>CARMO DO RIO VERDE</t>
  </si>
  <si>
    <t>CHAPADINHA</t>
  </si>
  <si>
    <t>NOVO HORIZONTE DO SUL</t>
  </si>
  <si>
    <t>JAURU</t>
  </si>
  <si>
    <t>IRITUIA</t>
  </si>
  <si>
    <t>CATINGUEIRA</t>
  </si>
  <si>
    <t>DORMENTES</t>
  </si>
  <si>
    <t>COCAL</t>
  </si>
  <si>
    <t>CAMPO BONITO</t>
  </si>
  <si>
    <t>PIRAI</t>
  </si>
  <si>
    <t>JANDAIRA</t>
  </si>
  <si>
    <t>BROCHIER</t>
  </si>
  <si>
    <t>CAMPOS NOVOS</t>
  </si>
  <si>
    <t>RIACHAO DO DANTAS</t>
  </si>
  <si>
    <t>BARAO DE ANTONINA</t>
  </si>
  <si>
    <t>GUARAI</t>
  </si>
  <si>
    <t>MONTEIROPOLIS</t>
  </si>
  <si>
    <t>TEFE</t>
  </si>
  <si>
    <t>BUERAREMA</t>
  </si>
  <si>
    <t>FORQUILHA</t>
  </si>
  <si>
    <t>PONTO BELO</t>
  </si>
  <si>
    <t>CASTELANDIA</t>
  </si>
  <si>
    <t>CIDELANDIA</t>
  </si>
  <si>
    <t>PARAISO DAS AGUAS</t>
  </si>
  <si>
    <t>JUARA</t>
  </si>
  <si>
    <t>ITAITUBA</t>
  </si>
  <si>
    <t>CATOLE DO ROCHA</t>
  </si>
  <si>
    <t>ESCADA</t>
  </si>
  <si>
    <t>COCAL DE TELHA</t>
  </si>
  <si>
    <t>CAMPO DO TENENTE</t>
  </si>
  <si>
    <t>PORCIUNCULA</t>
  </si>
  <si>
    <t>JANDUIS</t>
  </si>
  <si>
    <t>BUTIA</t>
  </si>
  <si>
    <t>CANELINHA</t>
  </si>
  <si>
    <t>RIACHUELO</t>
  </si>
  <si>
    <t>BARBOSA</t>
  </si>
  <si>
    <t>GURUPI</t>
  </si>
  <si>
    <t>MURICI</t>
  </si>
  <si>
    <t>TONANTINS</t>
  </si>
  <si>
    <t>BURITIRAMA</t>
  </si>
  <si>
    <t>FORTALEZA</t>
  </si>
  <si>
    <t>PRESIDENTE KENNEDY</t>
  </si>
  <si>
    <t>CATALAO</t>
  </si>
  <si>
    <t>CODO</t>
  </si>
  <si>
    <t>PARANAIBA</t>
  </si>
  <si>
    <t>JUINA</t>
  </si>
  <si>
    <t>ITUPIRANGA</t>
  </si>
  <si>
    <t>CATURITE</t>
  </si>
  <si>
    <t>EXU</t>
  </si>
  <si>
    <t>COCAL DOS ALVES</t>
  </si>
  <si>
    <t>CAMPO LARGO</t>
  </si>
  <si>
    <t>PORTO REAL</t>
  </si>
  <si>
    <t>JANUARIO CICCO</t>
  </si>
  <si>
    <t>CACAPAVA DO SUL</t>
  </si>
  <si>
    <t>CANOINHAS</t>
  </si>
  <si>
    <t>RIBEIROPOLIS</t>
  </si>
  <si>
    <t>BARIRI</t>
  </si>
  <si>
    <t>IPUEIRAS</t>
  </si>
  <si>
    <t>BARAO DE MONTE ALTO</t>
  </si>
  <si>
    <t>NOVO LINO</t>
  </si>
  <si>
    <t>UARINI</t>
  </si>
  <si>
    <t>CAATIBA</t>
  </si>
  <si>
    <t>FORTIM</t>
  </si>
  <si>
    <t>RIO BANANAL</t>
  </si>
  <si>
    <t>CATURAI</t>
  </si>
  <si>
    <t>COELHO NETO</t>
  </si>
  <si>
    <t>PARANHOS</t>
  </si>
  <si>
    <t>JURUENA</t>
  </si>
  <si>
    <t>JACAREACANGA</t>
  </si>
  <si>
    <t>CONCEICAO</t>
  </si>
  <si>
    <t>COIVARAS</t>
  </si>
  <si>
    <t>CAMPO MAGRO</t>
  </si>
  <si>
    <t>QUATIS</t>
  </si>
  <si>
    <t>JAPI</t>
  </si>
  <si>
    <t>CACEQUI</t>
  </si>
  <si>
    <t>CAPINZAL</t>
  </si>
  <si>
    <t>ROSARIO DO CATETE</t>
  </si>
  <si>
    <t>ITACAJA</t>
  </si>
  <si>
    <t>OLHO D AGUA DAS FLORES</t>
  </si>
  <si>
    <t>URUCARA</t>
  </si>
  <si>
    <t>CABACEIRAS DO PARAGUACU</t>
  </si>
  <si>
    <t>FRECHEIRINHA</t>
  </si>
  <si>
    <t>RIO NOVO DO SUL</t>
  </si>
  <si>
    <t>CAVALCANTE</t>
  </si>
  <si>
    <t>COLINAS</t>
  </si>
  <si>
    <t>PEDRO GOMES</t>
  </si>
  <si>
    <t>JUSCIMEIRA</t>
  </si>
  <si>
    <t>JACUNDA</t>
  </si>
  <si>
    <t>FERNANDO DE NORONHA</t>
  </si>
  <si>
    <t>COLONIA DO GURGUEIA</t>
  </si>
  <si>
    <t>CAMPO MOURAO</t>
  </si>
  <si>
    <t>QUEIMADOS</t>
  </si>
  <si>
    <t>JARDIM DE ANGICOS</t>
  </si>
  <si>
    <t>CACHOEIRA DO SUL</t>
  </si>
  <si>
    <t>CAPIVARI DE BAIXO</t>
  </si>
  <si>
    <t>SALGADO</t>
  </si>
  <si>
    <t>BARRA DO CHAPEU</t>
  </si>
  <si>
    <t>ITAGUATINS</t>
  </si>
  <si>
    <t>OLHO D AGUA DO CASADO</t>
  </si>
  <si>
    <t>URUCURITUBA</t>
  </si>
  <si>
    <t>CACHOEIRA</t>
  </si>
  <si>
    <t>GENERAL SAMPAIO</t>
  </si>
  <si>
    <t>SANTA LEOPOLDINA</t>
  </si>
  <si>
    <t>CERES</t>
  </si>
  <si>
    <t>CONCEICAO DO LAGO-ACU</t>
  </si>
  <si>
    <t>PONTA PORA</t>
  </si>
  <si>
    <t>LAMBARI D OESTE</t>
  </si>
  <si>
    <t>JURUTI</t>
  </si>
  <si>
    <t>CONDE</t>
  </si>
  <si>
    <t>FERREIROS</t>
  </si>
  <si>
    <t>COLONIA DO PIAUI</t>
  </si>
  <si>
    <t>CANDIDO DE ABREU</t>
  </si>
  <si>
    <t>QUISSAMA</t>
  </si>
  <si>
    <t>JARDIM DE PIRANHAS</t>
  </si>
  <si>
    <t>CATANDUVAS</t>
  </si>
  <si>
    <t>SANTA LUZIA DO ITANHY</t>
  </si>
  <si>
    <t>BARRA DO TURVO</t>
  </si>
  <si>
    <t>ITAPIRATINS</t>
  </si>
  <si>
    <t>OLHO D AGUA GRANDE</t>
  </si>
  <si>
    <t>CACULE</t>
  </si>
  <si>
    <t>GRACA</t>
  </si>
  <si>
    <t>SANTA MARIA DE JETIBA</t>
  </si>
  <si>
    <t>CEZARINA</t>
  </si>
  <si>
    <t>COROATA</t>
  </si>
  <si>
    <t>PORTO MURTINHO</t>
  </si>
  <si>
    <t>LUCAS DO RIO VERDE</t>
  </si>
  <si>
    <t>LIMOEIRO DO AJURU</t>
  </si>
  <si>
    <t>CONGO</t>
  </si>
  <si>
    <t>FLORES</t>
  </si>
  <si>
    <t>CONCEICAO DO CANINDE</t>
  </si>
  <si>
    <t>CANDOI</t>
  </si>
  <si>
    <t>RESENDE</t>
  </si>
  <si>
    <t>JARDIM DO SERIDO</t>
  </si>
  <si>
    <t>CACIQUE DOBLE</t>
  </si>
  <si>
    <t>CAXAMBU DO SUL</t>
  </si>
  <si>
    <t>SANTANA DO SAO FRANCISCO</t>
  </si>
  <si>
    <t>BARRETOS</t>
  </si>
  <si>
    <t>ITAPORA DO TOCANTINS</t>
  </si>
  <si>
    <t>OLIVENCA</t>
  </si>
  <si>
    <t>CAEM</t>
  </si>
  <si>
    <t>GRANJA</t>
  </si>
  <si>
    <t>SANTA TERESA</t>
  </si>
  <si>
    <t>CHAPADAO DO CEU</t>
  </si>
  <si>
    <t>CURURUPU</t>
  </si>
  <si>
    <t>RIBAS DO RIO PARDO</t>
  </si>
  <si>
    <t>LUCIARA</t>
  </si>
  <si>
    <t>MAE DO RIO</t>
  </si>
  <si>
    <t>COREMAS</t>
  </si>
  <si>
    <t>FLORESTA</t>
  </si>
  <si>
    <t>CORONEL JOSE DIAS</t>
  </si>
  <si>
    <t>RIO BONITO</t>
  </si>
  <si>
    <t>JOAO CAMARA</t>
  </si>
  <si>
    <t>CAIBATE</t>
  </si>
  <si>
    <t>CELSO RAMOS</t>
  </si>
  <si>
    <t>SANTA ROSA DE LIMA</t>
  </si>
  <si>
    <t>BARRINHA</t>
  </si>
  <si>
    <t>JAU DO TOCANTINS</t>
  </si>
  <si>
    <t>CAETANOS</t>
  </si>
  <si>
    <t>GRANJEIRO</t>
  </si>
  <si>
    <t>SAO DOMINGOS DO NORTE</t>
  </si>
  <si>
    <t>CIDADE OCIDENTAL</t>
  </si>
  <si>
    <t>DAVINOPOLIS</t>
  </si>
  <si>
    <t>RIO BRILHANTE</t>
  </si>
  <si>
    <t>VILA BELA DA SANTISSIMA TRINDADE</t>
  </si>
  <si>
    <t>MAGALHAES BARATA</t>
  </si>
  <si>
    <t>COXIXOLA</t>
  </si>
  <si>
    <t>FREI MIGUELINHO</t>
  </si>
  <si>
    <t>CORRENTE</t>
  </si>
  <si>
    <t>RIO CLARO</t>
  </si>
  <si>
    <t>JOAO DIAS</t>
  </si>
  <si>
    <t>CERRO NEGRO</t>
  </si>
  <si>
    <t>SANTO AMARO DAS BROTAS</t>
  </si>
  <si>
    <t>BARUERI</t>
  </si>
  <si>
    <t>JUARINA</t>
  </si>
  <si>
    <t>PALESTINA</t>
  </si>
  <si>
    <t>CAETITE</t>
  </si>
  <si>
    <t>GROAIRAS</t>
  </si>
  <si>
    <t>SAO GABRIEL DA PALHA</t>
  </si>
  <si>
    <t>COCALZINHO DE GOIAS</t>
  </si>
  <si>
    <t>DOM PEDRO</t>
  </si>
  <si>
    <t>RIO NEGRO</t>
  </si>
  <si>
    <t>MARCELANDIA</t>
  </si>
  <si>
    <t>MARABA</t>
  </si>
  <si>
    <t>CRUZ DO ESPIRITO SANTO</t>
  </si>
  <si>
    <t>GAMELEIRA</t>
  </si>
  <si>
    <t>CRISTALANDIA DO PIAUI</t>
  </si>
  <si>
    <t>CAPITAO LEONIDAS MARQUES</t>
  </si>
  <si>
    <t>RIO DAS FLORES</t>
  </si>
  <si>
    <t>JOSE DA PENHA</t>
  </si>
  <si>
    <t>CAMAQUA</t>
  </si>
  <si>
    <t>CHAPADAO DO LAGEADO</t>
  </si>
  <si>
    <t>SAO CRISTOVAO</t>
  </si>
  <si>
    <t>BASTOS</t>
  </si>
  <si>
    <t>LAGOA DA CONFUSAO</t>
  </si>
  <si>
    <t>PALMEIRA DOS INDIOS</t>
  </si>
  <si>
    <t>CAFARNAUM</t>
  </si>
  <si>
    <t>GUAIUBA</t>
  </si>
  <si>
    <t>SAO JOSE DO CALCADO</t>
  </si>
  <si>
    <t>COLINAS DO SUL</t>
  </si>
  <si>
    <t>DUQUE BACELAR</t>
  </si>
  <si>
    <t>RIO VERDE DE MATO GROSSO</t>
  </si>
  <si>
    <t>MATUPA</t>
  </si>
  <si>
    <t>MARACANA</t>
  </si>
  <si>
    <t>CUBATI</t>
  </si>
  <si>
    <t>GARANHUNS</t>
  </si>
  <si>
    <t>CRISTINO CASTRO</t>
  </si>
  <si>
    <t>CARAMBEI</t>
  </si>
  <si>
    <t>RIO DAS OSTRAS</t>
  </si>
  <si>
    <t>JUCURUTU</t>
  </si>
  <si>
    <t>CAMARGO</t>
  </si>
  <si>
    <t>CHAPECO</t>
  </si>
  <si>
    <t>SAO DOMINGOS</t>
  </si>
  <si>
    <t>BATATAIS</t>
  </si>
  <si>
    <t>LAGOA DO TOCANTINS</t>
  </si>
  <si>
    <t>PAO DE ACUCAR</t>
  </si>
  <si>
    <t>CAIRU</t>
  </si>
  <si>
    <t>GUARACIABA DO NORTE</t>
  </si>
  <si>
    <t>SAO MATEUS</t>
  </si>
  <si>
    <t>CORREGO DO OURO</t>
  </si>
  <si>
    <t>ESPERANTINOPOLIS</t>
  </si>
  <si>
    <t>ROCHEDO</t>
  </si>
  <si>
    <t>MIRASSOL D OESTE</t>
  </si>
  <si>
    <t>MARAPANIM</t>
  </si>
  <si>
    <t>CUITE</t>
  </si>
  <si>
    <t>GLORIA DO GOITA</t>
  </si>
  <si>
    <t>CURIMATA</t>
  </si>
  <si>
    <t>CARLOPOLIS</t>
  </si>
  <si>
    <t>RIO DE JANEIRO</t>
  </si>
  <si>
    <t>CAMBARA DO SUL</t>
  </si>
  <si>
    <t>COCAL DO SUL</t>
  </si>
  <si>
    <t>BAURU</t>
  </si>
  <si>
    <t>LAJEADO</t>
  </si>
  <si>
    <t>PARICONHA</t>
  </si>
  <si>
    <t>CALDEIRAO GRANDE</t>
  </si>
  <si>
    <t>GUARAMIRANGA</t>
  </si>
  <si>
    <t>SAO ROQUE DO CANAA</t>
  </si>
  <si>
    <t>CORUMBA DE GOIAS</t>
  </si>
  <si>
    <t>ESTREITO</t>
  </si>
  <si>
    <t>SANTA RITA DO PARDO</t>
  </si>
  <si>
    <t>NOBRES</t>
  </si>
  <si>
    <t>MARITUBA</t>
  </si>
  <si>
    <t>CUITEGI</t>
  </si>
  <si>
    <t>CURRAIS</t>
  </si>
  <si>
    <t>SANTA MARIA MADALENA</t>
  </si>
  <si>
    <t>LAGOA D ANTA</t>
  </si>
  <si>
    <t>CAMPESTRE DA SERRA</t>
  </si>
  <si>
    <t>CONCORDIA</t>
  </si>
  <si>
    <t>SAO MIGUEL DO ALEIXO</t>
  </si>
  <si>
    <t>BEBEDOURO</t>
  </si>
  <si>
    <t>LAVANDEIRA</t>
  </si>
  <si>
    <t>PARIPUEIRA</t>
  </si>
  <si>
    <t>CAMACAN</t>
  </si>
  <si>
    <t>HIDROLANDIA</t>
  </si>
  <si>
    <t>SERRA</t>
  </si>
  <si>
    <t>CORUMBAIBA</t>
  </si>
  <si>
    <t>FEIRA NOVA DO MARANHAO</t>
  </si>
  <si>
    <t>SAO GABRIEL DO OESTE</t>
  </si>
  <si>
    <t>NORTELANDIA</t>
  </si>
  <si>
    <t>MEDICILANDIA</t>
  </si>
  <si>
    <t>CUITE DE MAMANGUAPE</t>
  </si>
  <si>
    <t>GRANITO</t>
  </si>
  <si>
    <t>CURRALINHOS</t>
  </si>
  <si>
    <t>CASTRO</t>
  </si>
  <si>
    <t>SANTO ANTONIO DE PADUA</t>
  </si>
  <si>
    <t>LAGOA DE PEDRAS</t>
  </si>
  <si>
    <t>CAMPINA DAS MISSOES</t>
  </si>
  <si>
    <t>CORDILHEIRA ALTA</t>
  </si>
  <si>
    <t>SIMAO DIAS</t>
  </si>
  <si>
    <t>BENTO DE ABREU</t>
  </si>
  <si>
    <t>LIZARDA</t>
  </si>
  <si>
    <t>PASSO DE CAMARAGIBE</t>
  </si>
  <si>
    <t>CAMACARI</t>
  </si>
  <si>
    <t>HORIZONTE</t>
  </si>
  <si>
    <t>SOORETAMA</t>
  </si>
  <si>
    <t>CRISTALINA</t>
  </si>
  <si>
    <t>FERNANDO FALCAO</t>
  </si>
  <si>
    <t>SETE QUEDAS</t>
  </si>
  <si>
    <t>NOSSA SENHORA DO LIVRAMENTO</t>
  </si>
  <si>
    <t>MELGACO</t>
  </si>
  <si>
    <t>CURRAL DE CIMA</t>
  </si>
  <si>
    <t>GRAVATA</t>
  </si>
  <si>
    <t>CURRAL NOVO DO PIAUI</t>
  </si>
  <si>
    <t>SAO FRANCISCO DE ITABAPOANA</t>
  </si>
  <si>
    <t>LAGOA DE VELHOS</t>
  </si>
  <si>
    <t>CAMPINAS DO SUL</t>
  </si>
  <si>
    <t>CORONEL FREITAS</t>
  </si>
  <si>
    <t>SIRIRI</t>
  </si>
  <si>
    <t>BERNARDINO DE CAMPOS</t>
  </si>
  <si>
    <t>LUZINOPOLIS</t>
  </si>
  <si>
    <t>PAULO JACINTO</t>
  </si>
  <si>
    <t>CAMAMU</t>
  </si>
  <si>
    <t>IBARETAMA</t>
  </si>
  <si>
    <t>VARGEM ALTA</t>
  </si>
  <si>
    <t>CRISTIANOPOLIS</t>
  </si>
  <si>
    <t>FORMOSA DA SERRA NEGRA</t>
  </si>
  <si>
    <t>SELVIRIA</t>
  </si>
  <si>
    <t>NOVA BANDEIRANTES</t>
  </si>
  <si>
    <t>MOCAJUBA</t>
  </si>
  <si>
    <t>CURRAL VELHO</t>
  </si>
  <si>
    <t>IATI</t>
  </si>
  <si>
    <t>DEMERVAL LOBAO</t>
  </si>
  <si>
    <t>CENTENARIO DO SUL</t>
  </si>
  <si>
    <t>SAO FIDELIS</t>
  </si>
  <si>
    <t>LAGOA NOVA</t>
  </si>
  <si>
    <t>CAMPO BOM</t>
  </si>
  <si>
    <t>CORONEL MARTINS</t>
  </si>
  <si>
    <t>TELHA</t>
  </si>
  <si>
    <t>BERTIOGA</t>
  </si>
  <si>
    <t>MARIANOPOLIS DO TOCANTINS</t>
  </si>
  <si>
    <t>PENEDO</t>
  </si>
  <si>
    <t>CAMPO ALEGRE DE LOURDES</t>
  </si>
  <si>
    <t>IBIAPINA</t>
  </si>
  <si>
    <t>VENDA NOVA DO IMIGRANTE</t>
  </si>
  <si>
    <t>CRIXAS</t>
  </si>
  <si>
    <t>FORTALEZA DOS NOGUEIRAS</t>
  </si>
  <si>
    <t>SIDROLANDIA</t>
  </si>
  <si>
    <t>NOVA NAZARE</t>
  </si>
  <si>
    <t>MOJU</t>
  </si>
  <si>
    <t>DAMIAO</t>
  </si>
  <si>
    <t>IBIMIRIM</t>
  </si>
  <si>
    <t>DIRCEU ARCOVERDE</t>
  </si>
  <si>
    <t>CERRO AZUL</t>
  </si>
  <si>
    <t>SAO GONCALO</t>
  </si>
  <si>
    <t>LAGOA SALGADA</t>
  </si>
  <si>
    <t>CAMPO NOVO</t>
  </si>
  <si>
    <t>CORUPA</t>
  </si>
  <si>
    <t>TOBIAS BARRETO</t>
  </si>
  <si>
    <t>BILAC</t>
  </si>
  <si>
    <t>MATEIROS</t>
  </si>
  <si>
    <t>PIACABUCU</t>
  </si>
  <si>
    <t>CAMPO FORMOSO</t>
  </si>
  <si>
    <t>IBICUITINGA</t>
  </si>
  <si>
    <t>VIANA</t>
  </si>
  <si>
    <t>CROMINIA</t>
  </si>
  <si>
    <t>FORTUNA</t>
  </si>
  <si>
    <t>SONORA</t>
  </si>
  <si>
    <t>NOVA LACERDA</t>
  </si>
  <si>
    <t>MOJUI DOS CAMPOS</t>
  </si>
  <si>
    <t>DESTERRO</t>
  </si>
  <si>
    <t>IBIRAJUBA</t>
  </si>
  <si>
    <t>DOM EXPEDITO LOPES</t>
  </si>
  <si>
    <t>CEU AZUL</t>
  </si>
  <si>
    <t>SAO JOAO DA BARRA</t>
  </si>
  <si>
    <t>LAJES</t>
  </si>
  <si>
    <t>CAMPOS BORGES</t>
  </si>
  <si>
    <t>CORREIA PINTO</t>
  </si>
  <si>
    <t>TOMAR DO GERU</t>
  </si>
  <si>
    <t>BIRIGUI</t>
  </si>
  <si>
    <t>MAURILANDIA DO TOCANTINS</t>
  </si>
  <si>
    <t>PILAR</t>
  </si>
  <si>
    <t>ICAPUI</t>
  </si>
  <si>
    <t>VILA PAVAO</t>
  </si>
  <si>
    <t>CUMARI</t>
  </si>
  <si>
    <t>GODOFREDO VIANA</t>
  </si>
  <si>
    <t>TACURU</t>
  </si>
  <si>
    <t>NOVA SANTA HELENA</t>
  </si>
  <si>
    <t>MONTE ALEGRE</t>
  </si>
  <si>
    <t>VISTA SERRANA</t>
  </si>
  <si>
    <t>IGARASSU</t>
  </si>
  <si>
    <t>DOMINGOS MOURAO</t>
  </si>
  <si>
    <t>CHOPINZINHO</t>
  </si>
  <si>
    <t>SAO JOAO DE MERITI</t>
  </si>
  <si>
    <t>LAJES PINTADAS</t>
  </si>
  <si>
    <t>CANDELARIA</t>
  </si>
  <si>
    <t>CRICIUMA</t>
  </si>
  <si>
    <t>UMBAUBA</t>
  </si>
  <si>
    <t>BIRITIBA-MIRIM</t>
  </si>
  <si>
    <t>MIRACEMA DO TOCANTINS</t>
  </si>
  <si>
    <t>PINDOBA</t>
  </si>
  <si>
    <t>ICO</t>
  </si>
  <si>
    <t>VILA VALERIO</t>
  </si>
  <si>
    <t>DAMIANOPOLIS</t>
  </si>
  <si>
    <t>GONCALVES DIAS</t>
  </si>
  <si>
    <t>TAQUARUSSU</t>
  </si>
  <si>
    <t>NOVA BRASILANDIA</t>
  </si>
  <si>
    <t>MUANA</t>
  </si>
  <si>
    <t>DIAMANTE</t>
  </si>
  <si>
    <t>IGUARACI</t>
  </si>
  <si>
    <t>DOM INOCÊNCIO</t>
  </si>
  <si>
    <t>CIANORTE</t>
  </si>
  <si>
    <t>SAO JOSE DE UBA</t>
  </si>
  <si>
    <t>LUCRECIA</t>
  </si>
  <si>
    <t>CANDIDO GODOI</t>
  </si>
  <si>
    <t>CUNHA PORA</t>
  </si>
  <si>
    <t>BOA ESPERANCA DO SUL</t>
  </si>
  <si>
    <t>MIRANORTE</t>
  </si>
  <si>
    <t>PIRANHAS</t>
  </si>
  <si>
    <t>CANAVIEIRAS</t>
  </si>
  <si>
    <t>IGUATU</t>
  </si>
  <si>
    <t>VILA VELHA</t>
  </si>
  <si>
    <t>DAMOLANDIA</t>
  </si>
  <si>
    <t>GOVERNADOR ARCHER</t>
  </si>
  <si>
    <t>TERENOS</t>
  </si>
  <si>
    <t>NOVA CANAA DO NORTE</t>
  </si>
  <si>
    <t>NOVA ESPERANCA DO PIRIA</t>
  </si>
  <si>
    <t>DONA INÊS</t>
  </si>
  <si>
    <t>INAJA</t>
  </si>
  <si>
    <t>ELESBAO VELOSO</t>
  </si>
  <si>
    <t>CIDADE GAUCHA</t>
  </si>
  <si>
    <t>SAO JOSE DO VALE DO RIO PRETO</t>
  </si>
  <si>
    <t>LUIS GOMES</t>
  </si>
  <si>
    <t>CANDIOTA</t>
  </si>
  <si>
    <t>CUNHATAI</t>
  </si>
  <si>
    <t>MONTE DO CARMO</t>
  </si>
  <si>
    <t>POCO DAS TRINCHEIRAS</t>
  </si>
  <si>
    <t>CANDEAL</t>
  </si>
  <si>
    <t>INDEPENDÊNCIA</t>
  </si>
  <si>
    <t>VITORIA</t>
  </si>
  <si>
    <t>GOVERNADOR EDISON LOBAO</t>
  </si>
  <si>
    <t>TRÊS LAGOAS</t>
  </si>
  <si>
    <t>NOVA MUTUM</t>
  </si>
  <si>
    <t>NOVA IPIXUNA</t>
  </si>
  <si>
    <t>DUAS ESTRADAS</t>
  </si>
  <si>
    <t>INGAZEIRA</t>
  </si>
  <si>
    <t>ELISEU MARTINS</t>
  </si>
  <si>
    <t>CLEVELANDIA</t>
  </si>
  <si>
    <t>SAO PEDRO DA ALDEIA</t>
  </si>
  <si>
    <t>MACAIBA</t>
  </si>
  <si>
    <t>CANELA</t>
  </si>
  <si>
    <t>CURITIBANOS</t>
  </si>
  <si>
    <t>BOFETE</t>
  </si>
  <si>
    <t>MONTE SANTO DO TOCANTINS</t>
  </si>
  <si>
    <t>PORTO CALVO</t>
  </si>
  <si>
    <t>IPAPORANGA</t>
  </si>
  <si>
    <t>DIORAMA</t>
  </si>
  <si>
    <t>GOVERNADOR EUGÊNIO BARROS</t>
  </si>
  <si>
    <t>VICENTINA</t>
  </si>
  <si>
    <t>NOVA OLIMPIA</t>
  </si>
  <si>
    <t>NOVA TIMBOTEUA</t>
  </si>
  <si>
    <t>EMAS</t>
  </si>
  <si>
    <t>IPOJUCA</t>
  </si>
  <si>
    <t>COLOMBO</t>
  </si>
  <si>
    <t>SAO SEBASTIAO DO ALTO</t>
  </si>
  <si>
    <t>MACAU</t>
  </si>
  <si>
    <t>CANGUCU</t>
  </si>
  <si>
    <t>DESCANSO</t>
  </si>
  <si>
    <t>BOITUVA</t>
  </si>
  <si>
    <t>PALMEIRAS DO TOCANTINS</t>
  </si>
  <si>
    <t>PORTO DE PEDRAS</t>
  </si>
  <si>
    <t>CANDIBA</t>
  </si>
  <si>
    <t>IPAUMIRIM</t>
  </si>
  <si>
    <t>DOVERLANDIA</t>
  </si>
  <si>
    <t>GOVERNADOR LUIZ ROCHA</t>
  </si>
  <si>
    <t>NOVA UBIRATA</t>
  </si>
  <si>
    <t>NOVO PROGRESSO</t>
  </si>
  <si>
    <t>ESPERANCA</t>
  </si>
  <si>
    <t>IPUBI</t>
  </si>
  <si>
    <t>FARTURA DO PIAUI</t>
  </si>
  <si>
    <t>COLORADO</t>
  </si>
  <si>
    <t>SAPUCAIA</t>
  </si>
  <si>
    <t>MAJOR SALES</t>
  </si>
  <si>
    <t>CANOAS</t>
  </si>
  <si>
    <t>DIONISIO CERQUEIRA</t>
  </si>
  <si>
    <t>BOM JESUS DOS PERDOES</t>
  </si>
  <si>
    <t>MURICILANDIA</t>
  </si>
  <si>
    <t>PORTO REAL DO COLEGIO</t>
  </si>
  <si>
    <t>CANDIDO SALES</t>
  </si>
  <si>
    <t>IPU</t>
  </si>
  <si>
    <t>EDEALINA</t>
  </si>
  <si>
    <t>GOVERNADOR NEWTON BELLO</t>
  </si>
  <si>
    <t>NOVA XAVANTINA</t>
  </si>
  <si>
    <t>NOVO REPARTIMENTO</t>
  </si>
  <si>
    <t>FAGUNDES</t>
  </si>
  <si>
    <t>ITACURUBA</t>
  </si>
  <si>
    <t>FLORES DO PIAUI</t>
  </si>
  <si>
    <t>CONGONHINHAS</t>
  </si>
  <si>
    <t>SAQUAREMA</t>
  </si>
  <si>
    <t>MARCELINO VIEIRA</t>
  </si>
  <si>
    <t>CANUDOS DO VALE</t>
  </si>
  <si>
    <t>DONA EMMA</t>
  </si>
  <si>
    <t>BOM SUCESSO DE ITARARE</t>
  </si>
  <si>
    <t>QUEBRANGULO</t>
  </si>
  <si>
    <t>CANSANCAO</t>
  </si>
  <si>
    <t>EDEIA</t>
  </si>
  <si>
    <t>GOVERNADOR NUNES FREIRE</t>
  </si>
  <si>
    <t>NOVO MUNDO</t>
  </si>
  <si>
    <t>OBIDOS</t>
  </si>
  <si>
    <t>FREI MARTINHO</t>
  </si>
  <si>
    <t>ITAIBA</t>
  </si>
  <si>
    <t>FLORESTA DO PIAUI</t>
  </si>
  <si>
    <t>CONSELHEIRO MAIRINCK</t>
  </si>
  <si>
    <t>SEROPEDICA</t>
  </si>
  <si>
    <t>MARTINS</t>
  </si>
  <si>
    <t>CAPAO BONITO DO SUL</t>
  </si>
  <si>
    <t>DOUTOR PEDRINHO</t>
  </si>
  <si>
    <t>BORA</t>
  </si>
  <si>
    <t>NAZARE</t>
  </si>
  <si>
    <t>RIO LARGO</t>
  </si>
  <si>
    <t>CANUDOS</t>
  </si>
  <si>
    <t>ESTRELA DO NORTE</t>
  </si>
  <si>
    <t>GRACA ARANHA</t>
  </si>
  <si>
    <t>NOVO HORIZONTE DO NORTE</t>
  </si>
  <si>
    <t>OEIRAS DO PARA</t>
  </si>
  <si>
    <t>GADO BRAVO</t>
  </si>
  <si>
    <t>ILHA DE ITAMARACA</t>
  </si>
  <si>
    <t>FLORIANO</t>
  </si>
  <si>
    <t>CONTENDA</t>
  </si>
  <si>
    <t>SILVA JARDIM</t>
  </si>
  <si>
    <t>MAXARANGUAPE</t>
  </si>
  <si>
    <t>CAPAO DA CANOA</t>
  </si>
  <si>
    <t>ENTRE RIOS</t>
  </si>
  <si>
    <t>BORACEIA</t>
  </si>
  <si>
    <t>NOVA OLINDA</t>
  </si>
  <si>
    <t>ROTEIRO</t>
  </si>
  <si>
    <t>CAPELA DO ALTO ALEGRE</t>
  </si>
  <si>
    <t>IRAUCUBA</t>
  </si>
  <si>
    <t>FAINA</t>
  </si>
  <si>
    <t>GRAJAU</t>
  </si>
  <si>
    <t>NOVO SAO JOAQUIM</t>
  </si>
  <si>
    <t>ORIXIMINA</t>
  </si>
  <si>
    <t>GUARABIRA</t>
  </si>
  <si>
    <t>ITAMBE</t>
  </si>
  <si>
    <t>FRANCINOPOLIS</t>
  </si>
  <si>
    <t>CORBELIA</t>
  </si>
  <si>
    <t>SUMIDOURO</t>
  </si>
  <si>
    <t>MESSIAS TARGINO</t>
  </si>
  <si>
    <t>CAPAO DO CIPO</t>
  </si>
  <si>
    <t>ERMO</t>
  </si>
  <si>
    <t>NOVA ROSALANDIA</t>
  </si>
  <si>
    <t>SANTA LUZIA DO NORTE</t>
  </si>
  <si>
    <t>CAPIM GROSSO</t>
  </si>
  <si>
    <t>ITAICABA</t>
  </si>
  <si>
    <t>FAZENDA NOVA</t>
  </si>
  <si>
    <t>GUIMARAES</t>
  </si>
  <si>
    <t>PARANAITA</t>
  </si>
  <si>
    <t>OUREM</t>
  </si>
  <si>
    <t>GURINHEM</t>
  </si>
  <si>
    <t>ITAPETIM</t>
  </si>
  <si>
    <t>FRANCISCO AYRES</t>
  </si>
  <si>
    <t>CORNELIO PROCOPIO</t>
  </si>
  <si>
    <t>TANGUA</t>
  </si>
  <si>
    <t>MONTANHAS</t>
  </si>
  <si>
    <t>CAPAO DO LEAO</t>
  </si>
  <si>
    <t>ERVAL VELHO</t>
  </si>
  <si>
    <t>BOREBI</t>
  </si>
  <si>
    <t>NOVO ACORDO</t>
  </si>
  <si>
    <t>SANTANA DO IPANEMA</t>
  </si>
  <si>
    <t>CARAIBAS</t>
  </si>
  <si>
    <t>ITAITINGA</t>
  </si>
  <si>
    <t>FIRMINOPOLIS</t>
  </si>
  <si>
    <t>HUMBERTO DE CAMPOS</t>
  </si>
  <si>
    <t>PARANATINGA</t>
  </si>
  <si>
    <t>OURILANDIA DO NORTE</t>
  </si>
  <si>
    <t>GURJAO</t>
  </si>
  <si>
    <t>ITAPISSUMA</t>
  </si>
  <si>
    <t>FRANCISCO MACEDO</t>
  </si>
  <si>
    <t>CORONEL DOMINGOS SOARES</t>
  </si>
  <si>
    <t>TERESOPOLIS</t>
  </si>
  <si>
    <t>CAPIVARI DO SUL</t>
  </si>
  <si>
    <t>FAXINAL DOS GUEDES</t>
  </si>
  <si>
    <t>BOTUCATU</t>
  </si>
  <si>
    <t>NOVO ALEGRE</t>
  </si>
  <si>
    <t>SANTANA DO MUNDAU</t>
  </si>
  <si>
    <t>CARAVELAS</t>
  </si>
  <si>
    <t>ITAPAGE</t>
  </si>
  <si>
    <t>FLORES DE GOIAS</t>
  </si>
  <si>
    <t>ICATU</t>
  </si>
  <si>
    <t>NOVO SANTO ANTONIO</t>
  </si>
  <si>
    <t>PACAJA</t>
  </si>
  <si>
    <t>IBIARA</t>
  </si>
  <si>
    <t>ITAQUITINGA</t>
  </si>
  <si>
    <t>FRANCISCO SANTOS</t>
  </si>
  <si>
    <t>CORONEL VIVIDA</t>
  </si>
  <si>
    <t>TRAJANO DE MORAIS</t>
  </si>
  <si>
    <t>MONTE DAS GAMELEIRAS</t>
  </si>
  <si>
    <t>CAPELA DE SANTANA</t>
  </si>
  <si>
    <t>FLOR DO SERTAO</t>
  </si>
  <si>
    <t>BRAGANCA PAULISTA</t>
  </si>
  <si>
    <t>NOVO JARDIM</t>
  </si>
  <si>
    <t>SAO BRAS</t>
  </si>
  <si>
    <t>CARDEAL DA SILVA</t>
  </si>
  <si>
    <t>ITAPIPOCA</t>
  </si>
  <si>
    <t>FORMOSA</t>
  </si>
  <si>
    <t>IGARAPE DO MEIO</t>
  </si>
  <si>
    <t>PEDRA PRETA</t>
  </si>
  <si>
    <t>PALESTINA DO PARA</t>
  </si>
  <si>
    <t>IMACULADA</t>
  </si>
  <si>
    <t>JABOATAO DOS GUARARAPES</t>
  </si>
  <si>
    <t>FRONTEIRAS</t>
  </si>
  <si>
    <t>CORUMBATAI DO SUL</t>
  </si>
  <si>
    <t>TRÊS RIOS</t>
  </si>
  <si>
    <t>MOSSORO</t>
  </si>
  <si>
    <t>CAPITAO</t>
  </si>
  <si>
    <t>FLORIANOPOLIS</t>
  </si>
  <si>
    <t>BRAUNA</t>
  </si>
  <si>
    <t>OLIVEIRA DE FATIMA</t>
  </si>
  <si>
    <t>SAO JOSE DA LAJE</t>
  </si>
  <si>
    <t>CARINHANHA</t>
  </si>
  <si>
    <t>ITAPIUNA</t>
  </si>
  <si>
    <t>IGARAPE GRANDE</t>
  </si>
  <si>
    <t>PEIXOTO DE AZEVEDO</t>
  </si>
  <si>
    <t>PARAGOMINAS</t>
  </si>
  <si>
    <t>INGA</t>
  </si>
  <si>
    <t>JAQUEIRA</t>
  </si>
  <si>
    <t>GEMINIANO</t>
  </si>
  <si>
    <t>CRUZEIRO DO IGUACU</t>
  </si>
  <si>
    <t>VALENCA</t>
  </si>
  <si>
    <t>NATAL</t>
  </si>
  <si>
    <t>CARAZINHO</t>
  </si>
  <si>
    <t>FORMOSA DO SUL</t>
  </si>
  <si>
    <t>BREJO ALEGRE</t>
  </si>
  <si>
    <t>PALMEIRANTE</t>
  </si>
  <si>
    <t>SAO JOSE DA TAPERA</t>
  </si>
  <si>
    <t>CASA NOVA</t>
  </si>
  <si>
    <t>ITAREMA</t>
  </si>
  <si>
    <t>GAMELEIRA DE GOIAS</t>
  </si>
  <si>
    <t>IMPERATRIZ</t>
  </si>
  <si>
    <t>PLANALTO DA SERRA</t>
  </si>
  <si>
    <t>PARAUAPEBAS</t>
  </si>
  <si>
    <t>JATAUBA</t>
  </si>
  <si>
    <t>GILBUES</t>
  </si>
  <si>
    <t>CRUZEIRO DO OESTE</t>
  </si>
  <si>
    <t>VARRE-SAI</t>
  </si>
  <si>
    <t>NISIA FLORESTA</t>
  </si>
  <si>
    <t>CARAA</t>
  </si>
  <si>
    <t>FORQUILHINHA</t>
  </si>
  <si>
    <t>BRODOWSKI</t>
  </si>
  <si>
    <t>PALMEIROPOLIS</t>
  </si>
  <si>
    <t>SAO LUIS DO QUITUNDE</t>
  </si>
  <si>
    <t>CASTRO ALVES</t>
  </si>
  <si>
    <t>ITATIRA</t>
  </si>
  <si>
    <t>DIVINOPOLIS DE GOIAS</t>
  </si>
  <si>
    <t>ITAIPAVA DO GRAJAU</t>
  </si>
  <si>
    <t>POCONE</t>
  </si>
  <si>
    <t>PAU D ARCO</t>
  </si>
  <si>
    <t>ITAPORANGA</t>
  </si>
  <si>
    <t>JATOBA</t>
  </si>
  <si>
    <t>GUADALUPE</t>
  </si>
  <si>
    <t>VASSOURAS</t>
  </si>
  <si>
    <t>NOVA CRUZ</t>
  </si>
  <si>
    <t>CARLOS BARBOSA</t>
  </si>
  <si>
    <t>FRAIBURGO</t>
  </si>
  <si>
    <t>BROTAS</t>
  </si>
  <si>
    <t>PARAISO DO TOCANTINS</t>
  </si>
  <si>
    <t>SAO MIGUEL DOS CAMPOS</t>
  </si>
  <si>
    <t>CATOLANDIA</t>
  </si>
  <si>
    <t>JAGUARETAMA</t>
  </si>
  <si>
    <t>GOIANAPOLIS</t>
  </si>
  <si>
    <t>ITAPECURU MIRIM</t>
  </si>
  <si>
    <t>PONTAL DO ARAGUAIA</t>
  </si>
  <si>
    <t>PEIXE-BOI</t>
  </si>
  <si>
    <t>ITAPOROROCA</t>
  </si>
  <si>
    <t>JOAO ALFREDO</t>
  </si>
  <si>
    <t>GUARIBAS</t>
  </si>
  <si>
    <t>CRUZ MACHADO</t>
  </si>
  <si>
    <t>VOLTA REDONDA</t>
  </si>
  <si>
    <t>OLHO-D AGUA DO BORGES</t>
  </si>
  <si>
    <t>CARLOS GOMES</t>
  </si>
  <si>
    <t>FREI ROGERIO</t>
  </si>
  <si>
    <t>BURI</t>
  </si>
  <si>
    <t>PARANA</t>
  </si>
  <si>
    <t>SAO MIGUEL DOS MILAGRES</t>
  </si>
  <si>
    <t>CATU</t>
  </si>
  <si>
    <t>JAGUARIBARA</t>
  </si>
  <si>
    <t>GOIANDIRA</t>
  </si>
  <si>
    <t>ITINGA DO MARANHAO</t>
  </si>
  <si>
    <t>PONTE BRANCA</t>
  </si>
  <si>
    <t>PICARRA</t>
  </si>
  <si>
    <t>ITATUBA</t>
  </si>
  <si>
    <t>JOAQUIM NABUCO</t>
  </si>
  <si>
    <t>HUGO NAPOLEAO</t>
  </si>
  <si>
    <t>CRUZMALTINA</t>
  </si>
  <si>
    <t>CASCA</t>
  </si>
  <si>
    <t>GALVAO</t>
  </si>
  <si>
    <t>BURITAMA</t>
  </si>
  <si>
    <t>SAO SEBASTIAO</t>
  </si>
  <si>
    <t>CATURAMA</t>
  </si>
  <si>
    <t>JAGUARIBE</t>
  </si>
  <si>
    <t>GOIANESIA</t>
  </si>
  <si>
    <t>PONTES E LACERDA</t>
  </si>
  <si>
    <t>PLACAS</t>
  </si>
  <si>
    <t>JACARAU</t>
  </si>
  <si>
    <t>JUCATI</t>
  </si>
  <si>
    <t>ILHA GRANDE</t>
  </si>
  <si>
    <t>CURITIBA</t>
  </si>
  <si>
    <t>CASEIROS</t>
  </si>
  <si>
    <t>GAROPABA</t>
  </si>
  <si>
    <t>BURITIZAL</t>
  </si>
  <si>
    <t>PEDRO AFONSO</t>
  </si>
  <si>
    <t>SATUBA</t>
  </si>
  <si>
    <t>CENTRAL</t>
  </si>
  <si>
    <t>JAGUARUANA</t>
  </si>
  <si>
    <t>GOIANIA</t>
  </si>
  <si>
    <t>JENIPAPO DOS VIEIRAS</t>
  </si>
  <si>
    <t>PORTO ALEGRE DO NORTE</t>
  </si>
  <si>
    <t>PONTA DE PEDRAS</t>
  </si>
  <si>
    <t>JERICO</t>
  </si>
  <si>
    <t>JUPI</t>
  </si>
  <si>
    <t>INHUMA</t>
  </si>
  <si>
    <t>CURIUVA</t>
  </si>
  <si>
    <t>PARAU</t>
  </si>
  <si>
    <t>CATUIPE</t>
  </si>
  <si>
    <t>GARUVA</t>
  </si>
  <si>
    <t>CABRALIA PAULISTA</t>
  </si>
  <si>
    <t>PEIXE</t>
  </si>
  <si>
    <t>SENADOR RUI PALMEIRA</t>
  </si>
  <si>
    <t>CHORROCHO</t>
  </si>
  <si>
    <t>GOIANIRA</t>
  </si>
  <si>
    <t>JOAO LISBOA</t>
  </si>
  <si>
    <t>PORTO DOS GAUCHOS</t>
  </si>
  <si>
    <t>PORTEL</t>
  </si>
  <si>
    <t>JOAO PESSOA</t>
  </si>
  <si>
    <t>JUREMA</t>
  </si>
  <si>
    <t>IPIRANGA DO PIAUI</t>
  </si>
  <si>
    <t>DIAMANTE DO NORTE</t>
  </si>
  <si>
    <t>PARAZINHO</t>
  </si>
  <si>
    <t>CAXIAS DO SUL</t>
  </si>
  <si>
    <t>GASPAR</t>
  </si>
  <si>
    <t>CABREUVA</t>
  </si>
  <si>
    <t>PEQUIZEIRO</t>
  </si>
  <si>
    <t>TANQUE D ARCA</t>
  </si>
  <si>
    <t>CICERO DANTAS</t>
  </si>
  <si>
    <t>JATI</t>
  </si>
  <si>
    <t>GOIAS</t>
  </si>
  <si>
    <t>JOSELANDIA</t>
  </si>
  <si>
    <t>PORTO ESPERIDIAO</t>
  </si>
  <si>
    <t>PORTO DE MOZ</t>
  </si>
  <si>
    <t>JUAREZ TAVORA</t>
  </si>
  <si>
    <t>LAGOA DO CARRO</t>
  </si>
  <si>
    <t>ISAIAS COELHO</t>
  </si>
  <si>
    <t>DIAMANTE DO SUL</t>
  </si>
  <si>
    <t>PARELHAS</t>
  </si>
  <si>
    <t>GOVERNADOR CELSO RAMOS</t>
  </si>
  <si>
    <t>CACAPAVA</t>
  </si>
  <si>
    <t>COLMEIA</t>
  </si>
  <si>
    <t>BUENO BRANDAO</t>
  </si>
  <si>
    <t>TAQUARANA</t>
  </si>
  <si>
    <t>CIPO</t>
  </si>
  <si>
    <t>JIJOCA DE JERICOACOARA</t>
  </si>
  <si>
    <t>GOIATUBA</t>
  </si>
  <si>
    <t>JUNCO DO MARANHAO</t>
  </si>
  <si>
    <t>PORTO ESTRELA</t>
  </si>
  <si>
    <t>PRAINHA</t>
  </si>
  <si>
    <t>JUAZEIRINHO</t>
  </si>
  <si>
    <t>LAGOA DO ITAENGA</t>
  </si>
  <si>
    <t>ITAINOPOLIS</t>
  </si>
  <si>
    <t>DIAMANTE D OESTE</t>
  </si>
  <si>
    <t>RIO DO FOGO</t>
  </si>
  <si>
    <t>CERRITO</t>
  </si>
  <si>
    <t>GRAO PARA</t>
  </si>
  <si>
    <t>CACHOEIRA PAULISTA</t>
  </si>
  <si>
    <t>PINDORAMA DO TOCANTINS</t>
  </si>
  <si>
    <t>TEOTONIO VILELA</t>
  </si>
  <si>
    <t>COARACI</t>
  </si>
  <si>
    <t>JUAZEIRO DO NORTE</t>
  </si>
  <si>
    <t>GOUVELANDIA</t>
  </si>
  <si>
    <t>LAGO DA PEDRA</t>
  </si>
  <si>
    <t>POXOREO</t>
  </si>
  <si>
    <t>PRIMAVERA</t>
  </si>
  <si>
    <t>JUNCO DO SERIDO</t>
  </si>
  <si>
    <t>LAGOA DO OURO</t>
  </si>
  <si>
    <t>ITAUEIRA</t>
  </si>
  <si>
    <t>DOIS VIZINHOS</t>
  </si>
  <si>
    <t>PASSA E FICA</t>
  </si>
  <si>
    <t>CERRO BRANCO</t>
  </si>
  <si>
    <t>GRAVATAL</t>
  </si>
  <si>
    <t>CACONDE</t>
  </si>
  <si>
    <t>PIRAQUÊ</t>
  </si>
  <si>
    <t>TRAIPU</t>
  </si>
  <si>
    <t>COCOS</t>
  </si>
  <si>
    <t>JUCAS</t>
  </si>
  <si>
    <t>GUAPO</t>
  </si>
  <si>
    <t>LAGO DO JUNCO</t>
  </si>
  <si>
    <t>PRIMAVERA DO LESTE</t>
  </si>
  <si>
    <t>QUATIPURU</t>
  </si>
  <si>
    <t>JURIPIRANGA</t>
  </si>
  <si>
    <t>LAGOA DOS GATOS</t>
  </si>
  <si>
    <t>JACOBINA DO PIAUI</t>
  </si>
  <si>
    <t>PASSAGEM</t>
  </si>
  <si>
    <t>CERRO GRANDE</t>
  </si>
  <si>
    <t>GUABIRUBA</t>
  </si>
  <si>
    <t>PIUM</t>
  </si>
  <si>
    <t>UNIAO DOS PALMARES</t>
  </si>
  <si>
    <t>CONCEICAO DA FEIRA</t>
  </si>
  <si>
    <t>LAVRAS DA MANGABEIRA</t>
  </si>
  <si>
    <t>GUARAITA</t>
  </si>
  <si>
    <t>LAGO VERDE</t>
  </si>
  <si>
    <t>QUERÊNCIA</t>
  </si>
  <si>
    <t>REDENCAO</t>
  </si>
  <si>
    <t>JURU</t>
  </si>
  <si>
    <t>JAICOS</t>
  </si>
  <si>
    <t>DOUTOR CAMARGO</t>
  </si>
  <si>
    <t>PATU</t>
  </si>
  <si>
    <t>CERRO GRANDE DO SUL</t>
  </si>
  <si>
    <t>CAIABU</t>
  </si>
  <si>
    <t>PONTE ALTA DO BOM JESUS</t>
  </si>
  <si>
    <t>CONCEICAO DO ALMEIDA</t>
  </si>
  <si>
    <t>LIMOEIRO DO NORTE</t>
  </si>
  <si>
    <t>GUARANI DE GOIAS</t>
  </si>
  <si>
    <t>LAGOA DO MATO</t>
  </si>
  <si>
    <t>SAO JOSE DOS QUATRO MARCOS</t>
  </si>
  <si>
    <t>RIO MARIA</t>
  </si>
  <si>
    <t>LAGOA</t>
  </si>
  <si>
    <t>LAJEDO</t>
  </si>
  <si>
    <t>JARDIM DO MULATO</t>
  </si>
  <si>
    <t>ENEAS MARQUES</t>
  </si>
  <si>
    <t>SANTA MARIA</t>
  </si>
  <si>
    <t>CERRO LARGO</t>
  </si>
  <si>
    <t>GUARAMIRIM</t>
  </si>
  <si>
    <t>CAIEIRAS</t>
  </si>
  <si>
    <t>PONTE ALTA DO TOCANTINS</t>
  </si>
  <si>
    <t>CONCEICAO DO COITE</t>
  </si>
  <si>
    <t>MADALENA</t>
  </si>
  <si>
    <t>GUARINOS</t>
  </si>
  <si>
    <t>LAGO DOS RODRIGUES</t>
  </si>
  <si>
    <t>RESERVA DO CABACAL</t>
  </si>
  <si>
    <t>RONDON DO PARA</t>
  </si>
  <si>
    <t>LAGOA DE DENTRO</t>
  </si>
  <si>
    <t>LIMOEIRO</t>
  </si>
  <si>
    <t>JATOBA DO PIAUI</t>
  </si>
  <si>
    <t>ENGENHEIRO BELTRAO</t>
  </si>
  <si>
    <t>PAU DOS FERROS</t>
  </si>
  <si>
    <t>CHAPADA</t>
  </si>
  <si>
    <t>GUARUJA DO SUL</t>
  </si>
  <si>
    <t>CAIUA</t>
  </si>
  <si>
    <t>PORTO ALEGRE DO TOCANTINS</t>
  </si>
  <si>
    <t>CONCEICAO DO JACUIPE</t>
  </si>
  <si>
    <t>MARACANAU</t>
  </si>
  <si>
    <t>HEITORAI</t>
  </si>
  <si>
    <t>LAGOA GRANDE DO MARANHAO</t>
  </si>
  <si>
    <t>RIBEIRAO CASCALHEIRA</t>
  </si>
  <si>
    <t>RUROPOLIS</t>
  </si>
  <si>
    <t>LAGOA SECA</t>
  </si>
  <si>
    <t>MACAPARANA</t>
  </si>
  <si>
    <t>JERUMENHA</t>
  </si>
  <si>
    <t>ESPERANCA NOVA</t>
  </si>
  <si>
    <t>PEDRA GRANDE</t>
  </si>
  <si>
    <t>CHARQUEADAS</t>
  </si>
  <si>
    <t>GUATAMBU</t>
  </si>
  <si>
    <t>CAJAMAR</t>
  </si>
  <si>
    <t>PORTO NACIONAL</t>
  </si>
  <si>
    <t>MARANGUAPE</t>
  </si>
  <si>
    <t>LAJEADO NOVO</t>
  </si>
  <si>
    <t>RIBEIRAOZINHO</t>
  </si>
  <si>
    <t>SALINOPOLIS</t>
  </si>
  <si>
    <t>LASTRO</t>
  </si>
  <si>
    <t>MACHADOS</t>
  </si>
  <si>
    <t>JOAO COSTA</t>
  </si>
  <si>
    <t>ENTRE RIOS DO OESTE</t>
  </si>
  <si>
    <t>CHARRUA</t>
  </si>
  <si>
    <t>HERVAL D OESTE</t>
  </si>
  <si>
    <t>CAJATI</t>
  </si>
  <si>
    <t>PRAIA NORTE</t>
  </si>
  <si>
    <t>CONDEUBA</t>
  </si>
  <si>
    <t>MARCO</t>
  </si>
  <si>
    <t>HIDROLINA</t>
  </si>
  <si>
    <t>LIMA CAMPOS</t>
  </si>
  <si>
    <t>SALVATERRA</t>
  </si>
  <si>
    <t>LIVRAMENTO</t>
  </si>
  <si>
    <t>MANARI</t>
  </si>
  <si>
    <t>JOAQUIM PIRES</t>
  </si>
  <si>
    <t>ESPIGAO ALTO DO IGUACU</t>
  </si>
  <si>
    <t>PEDRO AVELINO</t>
  </si>
  <si>
    <t>CHIAPETTA</t>
  </si>
  <si>
    <t>IBIAM</t>
  </si>
  <si>
    <t>CAJOBI</t>
  </si>
  <si>
    <t>CONTENDAS DO SINCORA</t>
  </si>
  <si>
    <t>MARTINOPOLE</t>
  </si>
  <si>
    <t>IACIARA</t>
  </si>
  <si>
    <t>LORETO</t>
  </si>
  <si>
    <t>SANTA CARMEM</t>
  </si>
  <si>
    <t>SANTA BARBARA DO PARA</t>
  </si>
  <si>
    <t>LOGRADOURO</t>
  </si>
  <si>
    <t>MARAIAL</t>
  </si>
  <si>
    <t>JOCA MARQUES</t>
  </si>
  <si>
    <t>FAROL</t>
  </si>
  <si>
    <t>PEDRO VELHO</t>
  </si>
  <si>
    <t>CHUI</t>
  </si>
  <si>
    <t>IBICARE</t>
  </si>
  <si>
    <t>CAJURU</t>
  </si>
  <si>
    <t>PUGMIL</t>
  </si>
  <si>
    <t>CORACAO DE MARIA</t>
  </si>
  <si>
    <t>MASSAPÊ</t>
  </si>
  <si>
    <t>INACIOLANDIA</t>
  </si>
  <si>
    <t>LUIS DOMINGUES</t>
  </si>
  <si>
    <t>SANTO AFONSO</t>
  </si>
  <si>
    <t>SANTA CRUZ DO ARARI</t>
  </si>
  <si>
    <t>LUCENA</t>
  </si>
  <si>
    <t>MIRANDIBA</t>
  </si>
  <si>
    <t>JOSE DE FREITAS</t>
  </si>
  <si>
    <t>FAXINAL</t>
  </si>
  <si>
    <t>PENDÊNCIAS</t>
  </si>
  <si>
    <t>CHUVISCA</t>
  </si>
  <si>
    <t>IBIRAMA</t>
  </si>
  <si>
    <t>CAMPINA DO MONTE ALEGRE</t>
  </si>
  <si>
    <t>RECURSOLANDIA</t>
  </si>
  <si>
    <t>CORDEIROS</t>
  </si>
  <si>
    <t>MAURITI</t>
  </si>
  <si>
    <t>INDIARA</t>
  </si>
  <si>
    <t>MAGALHAES DE ALMEIDA</t>
  </si>
  <si>
    <t>SAO JOSE DO POVO</t>
  </si>
  <si>
    <t>SANTA ISABEL DO PARA</t>
  </si>
  <si>
    <t>MAE D AGUA</t>
  </si>
  <si>
    <t>MORENO</t>
  </si>
  <si>
    <t>JUAZEIRO DO PIAUI</t>
  </si>
  <si>
    <t>FAZENDA RIO GRANDE</t>
  </si>
  <si>
    <t>PILOES</t>
  </si>
  <si>
    <t>CIDREIRA</t>
  </si>
  <si>
    <t>ICARA</t>
  </si>
  <si>
    <t>CORIBE</t>
  </si>
  <si>
    <t>MERUOCA</t>
  </si>
  <si>
    <t>INHUMAS</t>
  </si>
  <si>
    <t>MARACACUME</t>
  </si>
  <si>
    <t>SAO JOSE DO RIO CLARO</t>
  </si>
  <si>
    <t>SANTA LUZIA DO PARA</t>
  </si>
  <si>
    <t>MALTA</t>
  </si>
  <si>
    <t>NAZARE DA MATA</t>
  </si>
  <si>
    <t>JULIO BORGES</t>
  </si>
  <si>
    <t>FÊNIX</t>
  </si>
  <si>
    <t>POCO BRANCO</t>
  </si>
  <si>
    <t>CIRIACO</t>
  </si>
  <si>
    <t>ILHOTA</t>
  </si>
  <si>
    <t>CAMPO LIMPO PAULISTA</t>
  </si>
  <si>
    <t>RIO DA CONCEICAO</t>
  </si>
  <si>
    <t>CAJURI</t>
  </si>
  <si>
    <t>CORONEL JOAO SA</t>
  </si>
  <si>
    <t>MILAGRES</t>
  </si>
  <si>
    <t>IPAMERI</t>
  </si>
  <si>
    <t>MARAJA DO SENA</t>
  </si>
  <si>
    <t>SAO JOSE DO XINGU</t>
  </si>
  <si>
    <t>SANTA MARIA DAS BARREIRAS</t>
  </si>
  <si>
    <t>MAMANGUAPE</t>
  </si>
  <si>
    <t>OLINDA</t>
  </si>
  <si>
    <t>FERNANDES PINHEIRO</t>
  </si>
  <si>
    <t>PORTALEGRE</t>
  </si>
  <si>
    <t>IMARUI</t>
  </si>
  <si>
    <t>CAMPOS DO JORDAO</t>
  </si>
  <si>
    <t>RIO DOS BOIS</t>
  </si>
  <si>
    <t>CORRENTINA</t>
  </si>
  <si>
    <t>MILHA</t>
  </si>
  <si>
    <t>IPIRANGA DE GOIAS</t>
  </si>
  <si>
    <t>MARANHAOZINHO</t>
  </si>
  <si>
    <t>SAO PEDRO DA CIPA</t>
  </si>
  <si>
    <t>SANTA MARIA DO PARA</t>
  </si>
  <si>
    <t>MANAIRA</t>
  </si>
  <si>
    <t>OROBO</t>
  </si>
  <si>
    <t>LAGOINHA DO PIAUI</t>
  </si>
  <si>
    <t>FIGUEIRA</t>
  </si>
  <si>
    <t>PORTO DO MANGUE</t>
  </si>
  <si>
    <t>IMBITUBA</t>
  </si>
  <si>
    <t>CAMPOS NOVOS PAULISTA</t>
  </si>
  <si>
    <t>RIO SONO</t>
  </si>
  <si>
    <t>COTEGIPE</t>
  </si>
  <si>
    <t>MIRAIMA</t>
  </si>
  <si>
    <t>IPORA</t>
  </si>
  <si>
    <t>MATA ROMA</t>
  </si>
  <si>
    <t>RONDOLANDIA</t>
  </si>
  <si>
    <t>SANTANA DO ARAGUAIA</t>
  </si>
  <si>
    <t>MARCACAO</t>
  </si>
  <si>
    <t>OROCO</t>
  </si>
  <si>
    <t>LAGOA ALEGRE</t>
  </si>
  <si>
    <t>FLORAI</t>
  </si>
  <si>
    <t>CONDOR</t>
  </si>
  <si>
    <t>IMBUIA</t>
  </si>
  <si>
    <t>CANANEIA</t>
  </si>
  <si>
    <t>SAMPAIO</t>
  </si>
  <si>
    <t>CAMANDUCAIA</t>
  </si>
  <si>
    <t>CRAVOLANDIA</t>
  </si>
  <si>
    <t>MISSAO VELHA</t>
  </si>
  <si>
    <t>ISRAELANDIA</t>
  </si>
  <si>
    <t>MATINHA</t>
  </si>
  <si>
    <t>RONDONOPOLIS</t>
  </si>
  <si>
    <t>SANTAREM</t>
  </si>
  <si>
    <t>MARI</t>
  </si>
  <si>
    <t>OURICURI</t>
  </si>
  <si>
    <t>LAGOA DO BARRO DO PIAUI</t>
  </si>
  <si>
    <t>FLOR DA SERRA DO SUL</t>
  </si>
  <si>
    <t>PUREZA</t>
  </si>
  <si>
    <t>CONSTANTINA</t>
  </si>
  <si>
    <t>INDAIAL</t>
  </si>
  <si>
    <t>CANAS</t>
  </si>
  <si>
    <t>SANDOLANDIA</t>
  </si>
  <si>
    <t>CAMBUI</t>
  </si>
  <si>
    <t>CRISOPOLIS</t>
  </si>
  <si>
    <t>MOMBACA</t>
  </si>
  <si>
    <t>ITABERAI</t>
  </si>
  <si>
    <t>MATOES</t>
  </si>
  <si>
    <t>ROSARIO OESTE</t>
  </si>
  <si>
    <t>SANTAREM NOVO</t>
  </si>
  <si>
    <t>MARIZOPOLIS</t>
  </si>
  <si>
    <t>PALMARES</t>
  </si>
  <si>
    <t>LAGOA DE SAO FRANCISCO</t>
  </si>
  <si>
    <t>RAFAEL FERNANDES</t>
  </si>
  <si>
    <t>COQUEIRO BAIXO</t>
  </si>
  <si>
    <t>IOMERÊ</t>
  </si>
  <si>
    <t>CANDIDO MOTA</t>
  </si>
  <si>
    <t>SANTA FE DO ARAGUAIA</t>
  </si>
  <si>
    <t>CRISTOPOLIS</t>
  </si>
  <si>
    <t>MONSENHOR TABOSA</t>
  </si>
  <si>
    <t>ITAGUARI</t>
  </si>
  <si>
    <t>MATOES DO NORTE</t>
  </si>
  <si>
    <t>SANTA CRUZ DO XINGU</t>
  </si>
  <si>
    <t>SANTO ANTONIO DO TAUA</t>
  </si>
  <si>
    <t>MASSARANDUBA</t>
  </si>
  <si>
    <t>PALMEIRINA</t>
  </si>
  <si>
    <t>LAGOA DO PIAUI</t>
  </si>
  <si>
    <t>FLORESTOPOLIS</t>
  </si>
  <si>
    <t>RAFAEL GODEIRO</t>
  </si>
  <si>
    <t>COQUEIROS DO SUL</t>
  </si>
  <si>
    <t>IPIRA</t>
  </si>
  <si>
    <t>CANDIDO RODRIGUES</t>
  </si>
  <si>
    <t>SANTA MARIA DO TOCANTINS</t>
  </si>
  <si>
    <t>CRUZ DAS ALMAS</t>
  </si>
  <si>
    <t>MORADA NOVA</t>
  </si>
  <si>
    <t>ITAGUARU</t>
  </si>
  <si>
    <t>MILAGRES DO MARANHAO</t>
  </si>
  <si>
    <t>SALTO DO CEU</t>
  </si>
  <si>
    <t>SAO CAETANO DE ODIVELAS</t>
  </si>
  <si>
    <t>MATARACA</t>
  </si>
  <si>
    <t>PANELAS</t>
  </si>
  <si>
    <t>LAGOA DO SITIO</t>
  </si>
  <si>
    <t>FLORIDA</t>
  </si>
  <si>
    <t>RIACHO DA CRUZ</t>
  </si>
  <si>
    <t>CORONEL BARROS</t>
  </si>
  <si>
    <t>IPORA DO OESTE</t>
  </si>
  <si>
    <t>CANITAR</t>
  </si>
  <si>
    <t>SANTA RITA DO TOCANTINS</t>
  </si>
  <si>
    <t>CURACA</t>
  </si>
  <si>
    <t>MORAUJO</t>
  </si>
  <si>
    <t>MIRADOR</t>
  </si>
  <si>
    <t>SANTA RITA DO TRIVELATO</t>
  </si>
  <si>
    <t>SAO DOMINGOS DO ARAGUAIA</t>
  </si>
  <si>
    <t>MATINHAS</t>
  </si>
  <si>
    <t>PARANATAMA</t>
  </si>
  <si>
    <t>LANDRI SALES</t>
  </si>
  <si>
    <t>FORMOSA DO OESTE</t>
  </si>
  <si>
    <t>RIACHO DE SANTANA</t>
  </si>
  <si>
    <t>CORONEL BICACO</t>
  </si>
  <si>
    <t>IPUACU</t>
  </si>
  <si>
    <t>CAPAO BONITO</t>
  </si>
  <si>
    <t>SANTA ROSA DO TOCANTINS</t>
  </si>
  <si>
    <t>DARIO MEIRA</t>
  </si>
  <si>
    <t>MORRINHOS</t>
  </si>
  <si>
    <t>ITAPACI</t>
  </si>
  <si>
    <t>MIRANDA DO NORTE</t>
  </si>
  <si>
    <t>SANTA TEREZINHA</t>
  </si>
  <si>
    <t>SAO DOMINGOS DO CAPIM</t>
  </si>
  <si>
    <t>MATO GROSSO</t>
  </si>
  <si>
    <t>LUIS CORREIA</t>
  </si>
  <si>
    <t>FOZ DO IGUACU</t>
  </si>
  <si>
    <t>CORONEL PILAR</t>
  </si>
  <si>
    <t>IPUMIRIM</t>
  </si>
  <si>
    <t>CAPELA DO ALTO</t>
  </si>
  <si>
    <t>SANTA TEREZA DO TOCANTINS</t>
  </si>
  <si>
    <t>DIAS D AVILA</t>
  </si>
  <si>
    <t>MUCAMBO</t>
  </si>
  <si>
    <t>ITAPIRAPUA</t>
  </si>
  <si>
    <t>MIRINZAL</t>
  </si>
  <si>
    <t>SANTO ANTONIO DO LESTE</t>
  </si>
  <si>
    <t>SAO FELIX DO XINGU</t>
  </si>
  <si>
    <t>MATUREIA</t>
  </si>
  <si>
    <t>PASSIRA</t>
  </si>
  <si>
    <t>LUZILANDIA</t>
  </si>
  <si>
    <t>FRANCISCO ALVES</t>
  </si>
  <si>
    <t>RODOLFO FERNANDES</t>
  </si>
  <si>
    <t>COTIPORA</t>
  </si>
  <si>
    <t>IRACEMINHA</t>
  </si>
  <si>
    <t>CAPIVARI</t>
  </si>
  <si>
    <t>SANTA TEREZINHA DO TOCANTINS</t>
  </si>
  <si>
    <t>DOM BASILIO</t>
  </si>
  <si>
    <t>MULUNGU</t>
  </si>
  <si>
    <t>ITAPURANGA</t>
  </si>
  <si>
    <t>MONCAO</t>
  </si>
  <si>
    <t>SANTO ANTONIO DO LEVERGER</t>
  </si>
  <si>
    <t>SAO FRANCISCO DO PARA</t>
  </si>
  <si>
    <t>MOGEIRO</t>
  </si>
  <si>
    <t>PAUDALHO</t>
  </si>
  <si>
    <t>MADEIRO</t>
  </si>
  <si>
    <t>FRANCISCO BELTRAO</t>
  </si>
  <si>
    <t>TIBAU</t>
  </si>
  <si>
    <t>COXILHA</t>
  </si>
  <si>
    <t>IRANI</t>
  </si>
  <si>
    <t>CARAGUATATUBA</t>
  </si>
  <si>
    <t>SAO BENTO DO TOCANTINS</t>
  </si>
  <si>
    <t>DOM MACEDO COSTA</t>
  </si>
  <si>
    <t>ITARUMA</t>
  </si>
  <si>
    <t>MONTES ALTOS</t>
  </si>
  <si>
    <t>SAO FELIX DO ARAGUAIA</t>
  </si>
  <si>
    <t>SAO GERALDO DO ARAGUAIA</t>
  </si>
  <si>
    <t>MONTADAS</t>
  </si>
  <si>
    <t>PAULISTA</t>
  </si>
  <si>
    <t>MANOEL EMIDIO</t>
  </si>
  <si>
    <t>FOZ DO JORDAO</t>
  </si>
  <si>
    <t>RUY BARBOSA</t>
  </si>
  <si>
    <t>CRISSIUMAL</t>
  </si>
  <si>
    <t>IRATI</t>
  </si>
  <si>
    <t>CARAPICUIBA</t>
  </si>
  <si>
    <t>SAO FELIX DO TOCANTINS</t>
  </si>
  <si>
    <t>ELISIO MEDRADO</t>
  </si>
  <si>
    <t>NOVA RUSSAS</t>
  </si>
  <si>
    <t>ITAUCU</t>
  </si>
  <si>
    <t>MORROS</t>
  </si>
  <si>
    <t>SAPEZAL</t>
  </si>
  <si>
    <t>SAO JOAO DA PONTA</t>
  </si>
  <si>
    <t>MONTE HOREBE</t>
  </si>
  <si>
    <t>PEDRA</t>
  </si>
  <si>
    <t>MARCOLANDIA</t>
  </si>
  <si>
    <t>SANTA CRUZ</t>
  </si>
  <si>
    <t>CRISTAL</t>
  </si>
  <si>
    <t>IRINEOPOLIS</t>
  </si>
  <si>
    <t>CARDOSO</t>
  </si>
  <si>
    <t>SAO MIGUEL DO TOCANTINS</t>
  </si>
  <si>
    <t>ENCRUZILHADA</t>
  </si>
  <si>
    <t>NOVO ORIENTE</t>
  </si>
  <si>
    <t>ITUMBIARA</t>
  </si>
  <si>
    <t>NINA RODRIGUES</t>
  </si>
  <si>
    <t>SERRA NOVA DOURADA</t>
  </si>
  <si>
    <t>SAO JOAO DE PIRABAS</t>
  </si>
  <si>
    <t>MONTEIRO</t>
  </si>
  <si>
    <t>PESQUEIRA</t>
  </si>
  <si>
    <t>MARCOS PARENTE</t>
  </si>
  <si>
    <t>GODOY MOREIRA</t>
  </si>
  <si>
    <t>SANTANA DO MATOS</t>
  </si>
  <si>
    <t>CRISTAL DO SUL</t>
  </si>
  <si>
    <t>ITA</t>
  </si>
  <si>
    <t>CASA BRANCA</t>
  </si>
  <si>
    <t>SAO SALVADOR DO TOCANTINS</t>
  </si>
  <si>
    <t>OCARA</t>
  </si>
  <si>
    <t>IVOLANDIA</t>
  </si>
  <si>
    <t>NOVA COLINAS</t>
  </si>
  <si>
    <t>SINOP</t>
  </si>
  <si>
    <t>SAO JOAO DO ARAGUAIA</t>
  </si>
  <si>
    <t>PETROLANDIA</t>
  </si>
  <si>
    <t>MASSAPÊ DO PIAUI</t>
  </si>
  <si>
    <t>GOIOERÊ</t>
  </si>
  <si>
    <t>SANTANA DO SERIDO</t>
  </si>
  <si>
    <t>CRUZ ALTA</t>
  </si>
  <si>
    <t>ITAIOPOLIS</t>
  </si>
  <si>
    <t>CASSIA DOS COQUEIROS</t>
  </si>
  <si>
    <t>SAO SEBASTIAO DO TOCANTINS</t>
  </si>
  <si>
    <t>ESPLANADA</t>
  </si>
  <si>
    <t>OROS</t>
  </si>
  <si>
    <t>JANDAIA</t>
  </si>
  <si>
    <t>NOVA IORQUE</t>
  </si>
  <si>
    <t>SORRISO</t>
  </si>
  <si>
    <t>SAO MIGUEL DO GUAMA</t>
  </si>
  <si>
    <t>NATUBA</t>
  </si>
  <si>
    <t>PETROLINA</t>
  </si>
  <si>
    <t>MATIAS OLIMPIO</t>
  </si>
  <si>
    <t>GOIOXIM</t>
  </si>
  <si>
    <t>SANTO ANTONIO</t>
  </si>
  <si>
    <t>CRUZALTENSE</t>
  </si>
  <si>
    <t>ITAJAI</t>
  </si>
  <si>
    <t>CASTILHO</t>
  </si>
  <si>
    <t>SAO VALERIO DA NATIVIDADE</t>
  </si>
  <si>
    <t>CANAA</t>
  </si>
  <si>
    <t>EUCLIDES DA CUNHA</t>
  </si>
  <si>
    <t>PACAJUS</t>
  </si>
  <si>
    <t>JARAGUA</t>
  </si>
  <si>
    <t>NOVA OLINDA DO MARANHAO</t>
  </si>
  <si>
    <t>TABAPORA</t>
  </si>
  <si>
    <t>SAO SEBASTIAO DA BOA VISTA</t>
  </si>
  <si>
    <t>NAZAREZINHO</t>
  </si>
  <si>
    <t>POCAO</t>
  </si>
  <si>
    <t>MIGUEL ALVES</t>
  </si>
  <si>
    <t>GRANDES RIOS</t>
  </si>
  <si>
    <t>SAO BENTO DO NORTE</t>
  </si>
  <si>
    <t>ITAPEMA</t>
  </si>
  <si>
    <t>CATANDUVA</t>
  </si>
  <si>
    <t>SILVANOPOLIS</t>
  </si>
  <si>
    <t>EUNAPOLIS</t>
  </si>
  <si>
    <t>JATAI</t>
  </si>
  <si>
    <t>OLHO D AGUA DAS CUNHAS</t>
  </si>
  <si>
    <t>TANGARA DA SERRA</t>
  </si>
  <si>
    <t>NOVA FLORESTA</t>
  </si>
  <si>
    <t>POMBOS</t>
  </si>
  <si>
    <t>MIGUEL LEAO</t>
  </si>
  <si>
    <t>GUAIRA</t>
  </si>
  <si>
    <t>SAO BENTO DO TRAIRI</t>
  </si>
  <si>
    <t>DAVID CANABARRO</t>
  </si>
  <si>
    <t>CATIGUA</t>
  </si>
  <si>
    <t>SITIO NOVO DO TOCANTINS</t>
  </si>
  <si>
    <t>PACOTI</t>
  </si>
  <si>
    <t>JAUPACI</t>
  </si>
  <si>
    <t>OLINDA NOVA DO MARANHAO</t>
  </si>
  <si>
    <t>TAPURAH</t>
  </si>
  <si>
    <t>SENADOR JOSE PORFIRIO</t>
  </si>
  <si>
    <t>MILTON BRANDAO</t>
  </si>
  <si>
    <t>GUAIRACA</t>
  </si>
  <si>
    <t>SAO FERNANDO</t>
  </si>
  <si>
    <t>DERRUBADAS</t>
  </si>
  <si>
    <t>ITAPOA</t>
  </si>
  <si>
    <t>SUCUPIRA</t>
  </si>
  <si>
    <t>FEIRA DA MATA</t>
  </si>
  <si>
    <t>PACUJA</t>
  </si>
  <si>
    <t>JESUPOLIS</t>
  </si>
  <si>
    <t>PACO DO LUMIAR</t>
  </si>
  <si>
    <t>TERRA NOVA DO NORTE</t>
  </si>
  <si>
    <t>SOURE</t>
  </si>
  <si>
    <t>NOVA PALMEIRA</t>
  </si>
  <si>
    <t>QUIPAPA</t>
  </si>
  <si>
    <t>MONSENHOR GIL</t>
  </si>
  <si>
    <t>GUAMIRANGA</t>
  </si>
  <si>
    <t>SAO FRANCISCO DO OESTE</t>
  </si>
  <si>
    <t>DEZESSEIS DE NOVEMBRO</t>
  </si>
  <si>
    <t>ITUPORANGA</t>
  </si>
  <si>
    <t>CERQUEIRA CESAR</t>
  </si>
  <si>
    <t>TAGUATINGA</t>
  </si>
  <si>
    <t>FEIRA DE SANTANA</t>
  </si>
  <si>
    <t>PALHANO</t>
  </si>
  <si>
    <t>JOVIANIA</t>
  </si>
  <si>
    <t>PALMEIRANDIA</t>
  </si>
  <si>
    <t>TESOURO</t>
  </si>
  <si>
    <t>TAILANDIA</t>
  </si>
  <si>
    <t>OLHO D AGUA</t>
  </si>
  <si>
    <t>QUIXABA</t>
  </si>
  <si>
    <t>MONSENHOR HIPOLITO</t>
  </si>
  <si>
    <t>GUAPIRAMA</t>
  </si>
  <si>
    <t>SAO GONCALO DO AMARANTE</t>
  </si>
  <si>
    <t>DILERMANDO DE AGUIAR</t>
  </si>
  <si>
    <t>JABORA</t>
  </si>
  <si>
    <t>CERQUILHO</t>
  </si>
  <si>
    <t>TAIPAS DO TOCANTINS</t>
  </si>
  <si>
    <t>PALMACIA</t>
  </si>
  <si>
    <t>JUSSARA</t>
  </si>
  <si>
    <t>PARAIBANO</t>
  </si>
  <si>
    <t>TORIXOREU</t>
  </si>
  <si>
    <t>TERRA ALTA</t>
  </si>
  <si>
    <t>OLIVEDOS</t>
  </si>
  <si>
    <t>RECIFE</t>
  </si>
  <si>
    <t>MONTE ALEGRE DO PIAUI</t>
  </si>
  <si>
    <t>GUAPOREMA</t>
  </si>
  <si>
    <t>SAO JOAO DO SABUGI</t>
  </si>
  <si>
    <t>DOIS IRMAOS</t>
  </si>
  <si>
    <t>JACINTO MACHADO</t>
  </si>
  <si>
    <t>CESARIO LANGE</t>
  </si>
  <si>
    <t>TALISMA</t>
  </si>
  <si>
    <t>FIRMINO ALVES</t>
  </si>
  <si>
    <t>PARACURU</t>
  </si>
  <si>
    <t>PARNARAMA</t>
  </si>
  <si>
    <t>UNIAO DO SUL</t>
  </si>
  <si>
    <t>TERRA SANTA</t>
  </si>
  <si>
    <t>OURO VELHO</t>
  </si>
  <si>
    <t>RIACHO DAS ALMAS</t>
  </si>
  <si>
    <t>MORRO CABECA NO TEMPO</t>
  </si>
  <si>
    <t>GUARACI</t>
  </si>
  <si>
    <t>SAO JOSE DE MIPIBU</t>
  </si>
  <si>
    <t>DOIS IRMAOS DAS MISSOES</t>
  </si>
  <si>
    <t>JAGUARUNA</t>
  </si>
  <si>
    <t>CHARQUEADA</t>
  </si>
  <si>
    <t>PALMAS</t>
  </si>
  <si>
    <t>FLORESTA AZUL</t>
  </si>
  <si>
    <t>PARAIPABA</t>
  </si>
  <si>
    <t>LEOPOLDO DE BULHOES</t>
  </si>
  <si>
    <t>PASSAGEM FRANCA</t>
  </si>
  <si>
    <t>VALE DE SAO DOMINGOS</t>
  </si>
  <si>
    <t>TOME-ACU</t>
  </si>
  <si>
    <t>PARARI</t>
  </si>
  <si>
    <t>RIBEIRAO</t>
  </si>
  <si>
    <t>MORRO DO CHAPEU DO PIAUI</t>
  </si>
  <si>
    <t>GUARANIACU</t>
  </si>
  <si>
    <t>SAO JOSE DO CAMPESTRE</t>
  </si>
  <si>
    <t>DOIS LAJEADOS</t>
  </si>
  <si>
    <t>JARAGUA DO SUL</t>
  </si>
  <si>
    <t>CLEMENTINA</t>
  </si>
  <si>
    <t>TOCANTINIA</t>
  </si>
  <si>
    <t>FORMOSA DO RIO PRETO</t>
  </si>
  <si>
    <t>PARAMBU</t>
  </si>
  <si>
    <t>LUZIANIA</t>
  </si>
  <si>
    <t>PASTOS BONS</t>
  </si>
  <si>
    <t>VARZEA GRANDE</t>
  </si>
  <si>
    <t>TRACUATEUA</t>
  </si>
  <si>
    <t>RIO FORMOSO</t>
  </si>
  <si>
    <t>MURICI DOS PORTELAS</t>
  </si>
  <si>
    <t>GUARAPUAVA</t>
  </si>
  <si>
    <t>SAO JOSE DO SERIDO</t>
  </si>
  <si>
    <t>DOM FELICIANO</t>
  </si>
  <si>
    <t>JARDINOPOLIS</t>
  </si>
  <si>
    <t>COLINA</t>
  </si>
  <si>
    <t>TOCANTINOPOLIS</t>
  </si>
  <si>
    <t>GANDU</t>
  </si>
  <si>
    <t>PARAMOTI</t>
  </si>
  <si>
    <t>MAIRIPOTABA</t>
  </si>
  <si>
    <t>PAULINO NEVES</t>
  </si>
  <si>
    <t>VERA</t>
  </si>
  <si>
    <t>TRAIRAO</t>
  </si>
  <si>
    <t>PATOS</t>
  </si>
  <si>
    <t>SAIRE</t>
  </si>
  <si>
    <t>NAZARE DO PIAUI</t>
  </si>
  <si>
    <t>GUARAQUECABA</t>
  </si>
  <si>
    <t>SAO MIGUEL</t>
  </si>
  <si>
    <t>DOM PEDRO DE ALCANTARA</t>
  </si>
  <si>
    <t>JOACABA</t>
  </si>
  <si>
    <t>COLOMBIA</t>
  </si>
  <si>
    <t>TUPIRAMA</t>
  </si>
  <si>
    <t>GAVIAO</t>
  </si>
  <si>
    <t>PEDRA BRANCA</t>
  </si>
  <si>
    <t>MAMBAI</t>
  </si>
  <si>
    <t>PAULO RAMOS</t>
  </si>
  <si>
    <t>VILA RICA</t>
  </si>
  <si>
    <t>TUCUMA</t>
  </si>
  <si>
    <t>SALGADINHO</t>
  </si>
  <si>
    <t>NAZARIA</t>
  </si>
  <si>
    <t>GUARATUBA</t>
  </si>
  <si>
    <t>SAO MIGUEL DO GOSTOSO</t>
  </si>
  <si>
    <t>DOM PEDRITO</t>
  </si>
  <si>
    <t>JOINVILLE</t>
  </si>
  <si>
    <t>CONCHAL</t>
  </si>
  <si>
    <t>TUPIRATINS</t>
  </si>
  <si>
    <t>GENTIO DO OURO</t>
  </si>
  <si>
    <t>PENAFORTE</t>
  </si>
  <si>
    <t>MARA ROSA</t>
  </si>
  <si>
    <t>PEDREIRAS</t>
  </si>
  <si>
    <t>NOVA GUARITA</t>
  </si>
  <si>
    <t>TUCURUI</t>
  </si>
  <si>
    <t>SALGUEIRO</t>
  </si>
  <si>
    <t>NOSSA SENHORA DE NAZARE</t>
  </si>
  <si>
    <t>HONORIO SERPA</t>
  </si>
  <si>
    <t>SAO PAULO DO POTENGI</t>
  </si>
  <si>
    <t>DONA FRANCISCA</t>
  </si>
  <si>
    <t>JOSE BOITEUX</t>
  </si>
  <si>
    <t>CONCHAS</t>
  </si>
  <si>
    <t>WANDERLANDIA</t>
  </si>
  <si>
    <t>GLORIA</t>
  </si>
  <si>
    <t>PENTECOSTE</t>
  </si>
  <si>
    <t>MARZAGAO</t>
  </si>
  <si>
    <t>PEDRO DO ROSARIO</t>
  </si>
  <si>
    <t>NOVA MARILANDIA</t>
  </si>
  <si>
    <t>ULIANOPOLIS</t>
  </si>
  <si>
    <t>PEDRA LAVRADA</t>
  </si>
  <si>
    <t>SALOA</t>
  </si>
  <si>
    <t>NOSSA SENHORA DOS REMEDIOS</t>
  </si>
  <si>
    <t>IBAITI</t>
  </si>
  <si>
    <t>SAO PEDRO</t>
  </si>
  <si>
    <t>DOUTOR MAURICIO CARDOSO</t>
  </si>
  <si>
    <t>JUPIA</t>
  </si>
  <si>
    <t>CORDEIROPOLIS</t>
  </si>
  <si>
    <t>XAMBIOA</t>
  </si>
  <si>
    <t>GONGOGI</t>
  </si>
  <si>
    <t>PEREIRO</t>
  </si>
  <si>
    <t>MATRINCHA</t>
  </si>
  <si>
    <t>PENALVA</t>
  </si>
  <si>
    <t>NOVA MARINGA</t>
  </si>
  <si>
    <t>URUARA</t>
  </si>
  <si>
    <t>PEDRAS DE FOGO</t>
  </si>
  <si>
    <t>SANHARO</t>
  </si>
  <si>
    <t>NOVO ORIENTE DO PIAUI</t>
  </si>
  <si>
    <t>IBEMA</t>
  </si>
  <si>
    <t>SAO RAFAEL</t>
  </si>
  <si>
    <t>DOUTOR RICARDO</t>
  </si>
  <si>
    <t>LACERDOPOLIS</t>
  </si>
  <si>
    <t>COROADOS</t>
  </si>
  <si>
    <t>CAPUTIRA</t>
  </si>
  <si>
    <t>GOVERNADOR MANGABEIRA</t>
  </si>
  <si>
    <t>PINDORETAMA</t>
  </si>
  <si>
    <t>MAURILANDIA</t>
  </si>
  <si>
    <t>PERI MIRIM</t>
  </si>
  <si>
    <t>NOVA MONTE VERDE</t>
  </si>
  <si>
    <t>VIGIA</t>
  </si>
  <si>
    <t>PIANCO</t>
  </si>
  <si>
    <t>IBIPORA</t>
  </si>
  <si>
    <t>SAO TOME</t>
  </si>
  <si>
    <t>ELDORADO DO SUL</t>
  </si>
  <si>
    <t>LAGES</t>
  </si>
  <si>
    <t>CORONEL MACEDO</t>
  </si>
  <si>
    <t>GUAJERU</t>
  </si>
  <si>
    <t>PIQUET CARNEIRO</t>
  </si>
  <si>
    <t>MIMOSO DE GOIAS</t>
  </si>
  <si>
    <t>PERITORO</t>
  </si>
  <si>
    <t>VISEU</t>
  </si>
  <si>
    <t>PICUI</t>
  </si>
  <si>
    <t>SANTA CRUZ DA BAIXA VERDE</t>
  </si>
  <si>
    <t>OEIRAS</t>
  </si>
  <si>
    <t>ICARAIMA</t>
  </si>
  <si>
    <t>SAO VICENTE</t>
  </si>
  <si>
    <t>ENCANTADO</t>
  </si>
  <si>
    <t>LAGUNA</t>
  </si>
  <si>
    <t>CORUMBATAI</t>
  </si>
  <si>
    <t>GUANAMBI</t>
  </si>
  <si>
    <t>PIRES FERREIRA</t>
  </si>
  <si>
    <t>MINACU</t>
  </si>
  <si>
    <t>PINDARE-MIRIM</t>
  </si>
  <si>
    <t>VITORIA DO XINGU</t>
  </si>
  <si>
    <t>SANTA CRUZ DO CAPIBARIBE</t>
  </si>
  <si>
    <t>OLHO D AGUA DO PIAUI</t>
  </si>
  <si>
    <t>IGUARACU</t>
  </si>
  <si>
    <t>SENADOR ELOI DE SOUZA</t>
  </si>
  <si>
    <t>ENCRUZILHADA DO SUL</t>
  </si>
  <si>
    <t>LAJEADO GRANDE</t>
  </si>
  <si>
    <t>COSMOPOLIS</t>
  </si>
  <si>
    <t>GUARATINGA</t>
  </si>
  <si>
    <t>PORANGA</t>
  </si>
  <si>
    <t>MINEIROS</t>
  </si>
  <si>
    <t>PINHEIRO</t>
  </si>
  <si>
    <t>XINGUARA</t>
  </si>
  <si>
    <t>SANTA FILOMENA</t>
  </si>
  <si>
    <t>PADRE MARCOS</t>
  </si>
  <si>
    <t>SENADOR GEORGINO AVELINO</t>
  </si>
  <si>
    <t>ENGENHO VELHO</t>
  </si>
  <si>
    <t>LAURENTINO</t>
  </si>
  <si>
    <t>COSMORAMA</t>
  </si>
  <si>
    <t>HELIOPOLIS</t>
  </si>
  <si>
    <t>PORTEIRAS</t>
  </si>
  <si>
    <t>MOIPORA</t>
  </si>
  <si>
    <t>PIO XII</t>
  </si>
  <si>
    <t>PILOEZINHOS</t>
  </si>
  <si>
    <t>SANTA MARIA DA BOA VISTA</t>
  </si>
  <si>
    <t>PAES LANDIM</t>
  </si>
  <si>
    <t>IMBAU</t>
  </si>
  <si>
    <t>SERRA DE SAO BENTO</t>
  </si>
  <si>
    <t>ENTRE-IJUIS</t>
  </si>
  <si>
    <t>LAURO MULLER</t>
  </si>
  <si>
    <t>COTIA</t>
  </si>
  <si>
    <t>IACU</t>
  </si>
  <si>
    <t>POTENGI</t>
  </si>
  <si>
    <t>MONTE ALEGRE DE GOIAS</t>
  </si>
  <si>
    <t>PIRAPEMAS</t>
  </si>
  <si>
    <t>PIRPIRITUBA</t>
  </si>
  <si>
    <t>SANTA MARIA DO CAMBUCA</t>
  </si>
  <si>
    <t>PAJEU DO PIAUI</t>
  </si>
  <si>
    <t>IMBITUVA</t>
  </si>
  <si>
    <t>SERRA DO MEL</t>
  </si>
  <si>
    <t>ENTRE RIOS DO SUL</t>
  </si>
  <si>
    <t>LEBON REGIS</t>
  </si>
  <si>
    <t>CRAVINHOS</t>
  </si>
  <si>
    <t>IBIASSUCÊ</t>
  </si>
  <si>
    <t>POTIRETAMA</t>
  </si>
  <si>
    <t>MONTES CLAROS DE GOIAS</t>
  </si>
  <si>
    <t>POCAO DE PEDRAS</t>
  </si>
  <si>
    <t>PITIMBU</t>
  </si>
  <si>
    <t>PALMEIRA DO PIAUI</t>
  </si>
  <si>
    <t>INACIO MARTINS</t>
  </si>
  <si>
    <t>SERRA NEGRA DO NORTE</t>
  </si>
  <si>
    <t>EREBANGO</t>
  </si>
  <si>
    <t>LEOBERTO LEAL</t>
  </si>
  <si>
    <t>CRISTAIS PAULISTA</t>
  </si>
  <si>
    <t>IBICARAI</t>
  </si>
  <si>
    <t>QUITERIANOPOLIS</t>
  </si>
  <si>
    <t>MONTIVIDIU</t>
  </si>
  <si>
    <t>PORTO FRANCO</t>
  </si>
  <si>
    <t>POCINHOS</t>
  </si>
  <si>
    <t>SAO BENEDITO DO SUL</t>
  </si>
  <si>
    <t>PALMEIRAIS</t>
  </si>
  <si>
    <t>SERRINHA</t>
  </si>
  <si>
    <t>ERECHIM</t>
  </si>
  <si>
    <t>LINDOIA DO SUL</t>
  </si>
  <si>
    <t>CRUZALIA</t>
  </si>
  <si>
    <t>IBICOARA</t>
  </si>
  <si>
    <t>QUIXADA</t>
  </si>
  <si>
    <t>MONTIVIDIU DO NORTE</t>
  </si>
  <si>
    <t>PORTO RICO DO MARANHAO</t>
  </si>
  <si>
    <t>POCO DANTAS</t>
  </si>
  <si>
    <t>SAO BENTO DO UNA</t>
  </si>
  <si>
    <t>PAQUETA</t>
  </si>
  <si>
    <t>SERRINHA DOS PINTOS</t>
  </si>
  <si>
    <t>ERNESTINA</t>
  </si>
  <si>
    <t>LONTRAS</t>
  </si>
  <si>
    <t>CRUZEIRO</t>
  </si>
  <si>
    <t>IBICUI</t>
  </si>
  <si>
    <t>QUIXELO</t>
  </si>
  <si>
    <t>PRESIDENTE DUTRA</t>
  </si>
  <si>
    <t>POCO DE JOSE DE MOURA</t>
  </si>
  <si>
    <t>SAO CAITANO</t>
  </si>
  <si>
    <t>PARNAGUA</t>
  </si>
  <si>
    <t>IPIRANGA</t>
  </si>
  <si>
    <t>SEVERIANO MELO</t>
  </si>
  <si>
    <t>HERVAL</t>
  </si>
  <si>
    <t>LUIZ ALVES</t>
  </si>
  <si>
    <t>CUBATAO</t>
  </si>
  <si>
    <t>IBIPEBA</t>
  </si>
  <si>
    <t>QUIXERAMOBIM</t>
  </si>
  <si>
    <t>MORRO AGUDO DE GOIAS</t>
  </si>
  <si>
    <t>POMBAL</t>
  </si>
  <si>
    <t>SAO JOAO</t>
  </si>
  <si>
    <t>PARNAIBA</t>
  </si>
  <si>
    <t>SITIO NOVO</t>
  </si>
  <si>
    <t>ERVAL GRANDE</t>
  </si>
  <si>
    <t>LUZERNA</t>
  </si>
  <si>
    <t>CUNHA</t>
  </si>
  <si>
    <t>IBIPITANGA</t>
  </si>
  <si>
    <t>QUIXERE</t>
  </si>
  <si>
    <t>MOSSAMEDES</t>
  </si>
  <si>
    <t>SAO JOAQUIM DO MONTE</t>
  </si>
  <si>
    <t>PASSAGEM FRANCA DO PIAUI</t>
  </si>
  <si>
    <t>IRACEMA DO OESTE</t>
  </si>
  <si>
    <t>TABOLEIRO GRANDE</t>
  </si>
  <si>
    <t>ERVAL SECO</t>
  </si>
  <si>
    <t>MACIEIRA</t>
  </si>
  <si>
    <t>DESCALVADO</t>
  </si>
  <si>
    <t>IBIQUERA</t>
  </si>
  <si>
    <t>MOZARLANDIA</t>
  </si>
  <si>
    <t>PRESIDENTE SARNEY</t>
  </si>
  <si>
    <t>PRINCESA ISABEL</t>
  </si>
  <si>
    <t>SAO JOSE DA COROA GRANDE</t>
  </si>
  <si>
    <t>PATOS DO PIAUI</t>
  </si>
  <si>
    <t>TAIPU</t>
  </si>
  <si>
    <t>ESMERALDA</t>
  </si>
  <si>
    <t>MAFRA</t>
  </si>
  <si>
    <t>DIADEMA</t>
  </si>
  <si>
    <t>IBIRAPITANGA</t>
  </si>
  <si>
    <t>RERIUTABA</t>
  </si>
  <si>
    <t>PRESIDENTE VARGAS</t>
  </si>
  <si>
    <t>PUXINANA</t>
  </si>
  <si>
    <t>SAO JOSE DO BELMONTE</t>
  </si>
  <si>
    <t>PAU D ARCO DO PIAUI</t>
  </si>
  <si>
    <t>IRETAMA</t>
  </si>
  <si>
    <t>TANGARA</t>
  </si>
  <si>
    <t>ESPERANCA DO SUL</t>
  </si>
  <si>
    <t>MAJOR GERCINO</t>
  </si>
  <si>
    <t>DIRCE REIS</t>
  </si>
  <si>
    <t>IBIRAPUA</t>
  </si>
  <si>
    <t>RUSSAS</t>
  </si>
  <si>
    <t>MUTUNOPOLIS</t>
  </si>
  <si>
    <t>PRIMEIRA CRUZ</t>
  </si>
  <si>
    <t>QUEIMADAS</t>
  </si>
  <si>
    <t>SAO JOSE DO EGITO</t>
  </si>
  <si>
    <t>PAULISTANA</t>
  </si>
  <si>
    <t>ITAGUAJE</t>
  </si>
  <si>
    <t>TENENTE ANANIAS</t>
  </si>
  <si>
    <t>ESPUMOSO</t>
  </si>
  <si>
    <t>MAJOR VIEIRA</t>
  </si>
  <si>
    <t>DIVINOLANDIA</t>
  </si>
  <si>
    <t>IBIRATAIA</t>
  </si>
  <si>
    <t>SABOEIRO</t>
  </si>
  <si>
    <t>NAZARIO</t>
  </si>
  <si>
    <t>RAPOSA</t>
  </si>
  <si>
    <t>SAO LOURENCO DA MATA</t>
  </si>
  <si>
    <t>PAVUSSU</t>
  </si>
  <si>
    <t>ITAIPULANDIA</t>
  </si>
  <si>
    <t>TENENTE LAURENTINO CRUZ</t>
  </si>
  <si>
    <t>ESTACAO</t>
  </si>
  <si>
    <t>MARACAJA</t>
  </si>
  <si>
    <t>DOBRADA</t>
  </si>
  <si>
    <t>IBITIARA</t>
  </si>
  <si>
    <t>SALITRE</t>
  </si>
  <si>
    <t>NEROPOLIS</t>
  </si>
  <si>
    <t>RIACHAO</t>
  </si>
  <si>
    <t>REMIGIO</t>
  </si>
  <si>
    <t>SAO VICENTE FERRER</t>
  </si>
  <si>
    <t>PEDRO II</t>
  </si>
  <si>
    <t>ITAMBARACA</t>
  </si>
  <si>
    <t>TIBAU DO SUL</t>
  </si>
  <si>
    <t>ESTANCIA VELHA</t>
  </si>
  <si>
    <t>DOIS CORREGOS</t>
  </si>
  <si>
    <t>IBITITA</t>
  </si>
  <si>
    <t>SANTANA DO ACARAU</t>
  </si>
  <si>
    <t>NIQUELANDIA</t>
  </si>
  <si>
    <t>RIBAMAR FIQUENE</t>
  </si>
  <si>
    <t>PEDRO REGIS</t>
  </si>
  <si>
    <t>SERRA TALHADA</t>
  </si>
  <si>
    <t>PEDRO LAURENTINO</t>
  </si>
  <si>
    <t>TIMBAUBA DOS BATISTAS</t>
  </si>
  <si>
    <t>ESTEIO</t>
  </si>
  <si>
    <t>MAREMA</t>
  </si>
  <si>
    <t>DOLCINOPOLIS</t>
  </si>
  <si>
    <t>IBOTIRAMA</t>
  </si>
  <si>
    <t>SANTANA DO CARIRI</t>
  </si>
  <si>
    <t>NOVA AMERICA</t>
  </si>
  <si>
    <t>ROSARIO</t>
  </si>
  <si>
    <t>SERRITA</t>
  </si>
  <si>
    <t>NOVA SANTA RITA</t>
  </si>
  <si>
    <t>ITAPEJARA D OESTE</t>
  </si>
  <si>
    <t>TOUROS</t>
  </si>
  <si>
    <t>ESTRELA</t>
  </si>
  <si>
    <t>DOURADO</t>
  </si>
  <si>
    <t>ICHU</t>
  </si>
  <si>
    <t>SANTA QUITERIA</t>
  </si>
  <si>
    <t>NOVA AURORA</t>
  </si>
  <si>
    <t>SAMBAIBA</t>
  </si>
  <si>
    <t>RIACHAO DO BACAMARTE</t>
  </si>
  <si>
    <t>SERTANIA</t>
  </si>
  <si>
    <t>PICOS</t>
  </si>
  <si>
    <t>ITAPERUCU</t>
  </si>
  <si>
    <t>TRIUNFO POTIGUAR</t>
  </si>
  <si>
    <t>ESTRELA VELHA</t>
  </si>
  <si>
    <t>MATOS COSTA</t>
  </si>
  <si>
    <t>DRACENA</t>
  </si>
  <si>
    <t>IGAPORA</t>
  </si>
  <si>
    <t>SAO BENEDITO</t>
  </si>
  <si>
    <t>NOVA CRIXAS</t>
  </si>
  <si>
    <t>SANTA FILOMENA DO MARANHAO</t>
  </si>
  <si>
    <t>RIACHAO DO POCO</t>
  </si>
  <si>
    <t>SIRINHAEM</t>
  </si>
  <si>
    <t>PIMENTEIRAS</t>
  </si>
  <si>
    <t>ITAUNA DO SUL</t>
  </si>
  <si>
    <t>UMARIZAL</t>
  </si>
  <si>
    <t>EUGÊNIO DE CASTRO</t>
  </si>
  <si>
    <t>MELEIRO</t>
  </si>
  <si>
    <t>DUARTINA</t>
  </si>
  <si>
    <t>IGRAPIUNA</t>
  </si>
  <si>
    <t>NOVA GLORIA</t>
  </si>
  <si>
    <t>SANTA HELENA</t>
  </si>
  <si>
    <t>RIACHO DE SANTO ANTONIO</t>
  </si>
  <si>
    <t>MOREILANDIA</t>
  </si>
  <si>
    <t>PIO IX</t>
  </si>
  <si>
    <t>IVAI</t>
  </si>
  <si>
    <t>UPANEMA</t>
  </si>
  <si>
    <t>FAGUNDES VARELA</t>
  </si>
  <si>
    <t>MIRIM DOCE</t>
  </si>
  <si>
    <t>DUMONT</t>
  </si>
  <si>
    <t>IGUAI</t>
  </si>
  <si>
    <t>SAO JOAO DO JAGUARIBE</t>
  </si>
  <si>
    <t>NOVA IGUACU DE GOIAS</t>
  </si>
  <si>
    <t>SANTA INÊS</t>
  </si>
  <si>
    <t>RIACHO DOS CAVALOS</t>
  </si>
  <si>
    <t>SOLIDAO</t>
  </si>
  <si>
    <t>PIRACURUCA</t>
  </si>
  <si>
    <t>IVAIPORA</t>
  </si>
  <si>
    <t>VARZEA</t>
  </si>
  <si>
    <t>FARROUPILHA</t>
  </si>
  <si>
    <t>MODELO</t>
  </si>
  <si>
    <t>ECHAPORA</t>
  </si>
  <si>
    <t>ILHEUS</t>
  </si>
  <si>
    <t>SAO LUIS DO CURU</t>
  </si>
  <si>
    <t>NOVA ROMA</t>
  </si>
  <si>
    <t>RIO TINTO</t>
  </si>
  <si>
    <t>SURUBIM</t>
  </si>
  <si>
    <t>PIRIPIRI</t>
  </si>
  <si>
    <t>IVATE</t>
  </si>
  <si>
    <t>VENHA-VER</t>
  </si>
  <si>
    <t>FAXINAL DO SOTURNO</t>
  </si>
  <si>
    <t>MONDAI</t>
  </si>
  <si>
    <t>INHAMBUPE</t>
  </si>
  <si>
    <t>SENADOR POMPEU</t>
  </si>
  <si>
    <t>NOVA VENEZA</t>
  </si>
  <si>
    <t>SANTA LUZIA DO PARUA</t>
  </si>
  <si>
    <t>TABIRA</t>
  </si>
  <si>
    <t>PORTO</t>
  </si>
  <si>
    <t>IVATUBA</t>
  </si>
  <si>
    <t>VERA CRUZ</t>
  </si>
  <si>
    <t>FAXINALZINHO</t>
  </si>
  <si>
    <t>MONTE CARLO</t>
  </si>
  <si>
    <t>ELIAS FAUSTO</t>
  </si>
  <si>
    <t>IPECAETA</t>
  </si>
  <si>
    <t>SENADOR SA</t>
  </si>
  <si>
    <t>NOVO BRASIL</t>
  </si>
  <si>
    <t>SANTA QUITERIA DO MARANHAO</t>
  </si>
  <si>
    <t>SALGADO DE SAO FELIX</t>
  </si>
  <si>
    <t>TACAIMBO</t>
  </si>
  <si>
    <t>PORTO ALEGRE DO PIAUI</t>
  </si>
  <si>
    <t>JABOTI</t>
  </si>
  <si>
    <t>FAZENDA VILANOVA</t>
  </si>
  <si>
    <t>MONTE CASTELO</t>
  </si>
  <si>
    <t>ELISIARIO</t>
  </si>
  <si>
    <t>IPIAU</t>
  </si>
  <si>
    <t>SOBRAL</t>
  </si>
  <si>
    <t>NOVO GAMA</t>
  </si>
  <si>
    <t>SANTA RITA</t>
  </si>
  <si>
    <t>SANTA CECILIA</t>
  </si>
  <si>
    <t>TACARATU</t>
  </si>
  <si>
    <t>PRATA DO PIAUI</t>
  </si>
  <si>
    <t>JACAREZINHO</t>
  </si>
  <si>
    <t>VILA FLOR</t>
  </si>
  <si>
    <t>FELIZ</t>
  </si>
  <si>
    <t>MORRO DA FUMACA</t>
  </si>
  <si>
    <t>EMBAUBA</t>
  </si>
  <si>
    <t>SOLONOPOLE</t>
  </si>
  <si>
    <t>NOVO PLANALTO</t>
  </si>
  <si>
    <t>SANTANA DO MARANHAO</t>
  </si>
  <si>
    <t>TAMANDARE</t>
  </si>
  <si>
    <t>QUEIMADA NOVA</t>
  </si>
  <si>
    <t>JAGUAPITA</t>
  </si>
  <si>
    <t>FLORES DA CUNHA</t>
  </si>
  <si>
    <t>MORRO GRANDE</t>
  </si>
  <si>
    <t>EMBU</t>
  </si>
  <si>
    <t>IPUPIARA</t>
  </si>
  <si>
    <t>TABULEIRO DO NORTE</t>
  </si>
  <si>
    <t>ORIZONA</t>
  </si>
  <si>
    <t>SANTO AMARO DO MARANHAO</t>
  </si>
  <si>
    <t>TAQUARITINGA DO NORTE</t>
  </si>
  <si>
    <t>REDENCAO DO GURGUEIA</t>
  </si>
  <si>
    <t>JAGUARIAIVA</t>
  </si>
  <si>
    <t>FLORIANO PEIXOTO</t>
  </si>
  <si>
    <t>NAVEGANTES</t>
  </si>
  <si>
    <t>EMBU-GUACU</t>
  </si>
  <si>
    <t>IRAJUBA</t>
  </si>
  <si>
    <t>TAMBORIL</t>
  </si>
  <si>
    <t>OURO VERDE DE GOIAS</t>
  </si>
  <si>
    <t>SANTO ANTONIO DOS LOPES</t>
  </si>
  <si>
    <t>TEREZINHA</t>
  </si>
  <si>
    <t>REGENERACAO</t>
  </si>
  <si>
    <t>JANDAIA DO SUL</t>
  </si>
  <si>
    <t>FONTOURA XAVIER</t>
  </si>
  <si>
    <t>NOVA ERECHIM</t>
  </si>
  <si>
    <t>EMILIANOPOLIS</t>
  </si>
  <si>
    <t>IRAMAIA</t>
  </si>
  <si>
    <t>TARRAFAS</t>
  </si>
  <si>
    <t>OUVIDOR</t>
  </si>
  <si>
    <t>SAO BENEDITO DO RIO PRETO</t>
  </si>
  <si>
    <t>TERRA NOVA</t>
  </si>
  <si>
    <t>RIACHO FRIO</t>
  </si>
  <si>
    <t>JANIOPOLIS</t>
  </si>
  <si>
    <t>FORMIGUEIRO</t>
  </si>
  <si>
    <t>NOVA ITABERABA</t>
  </si>
  <si>
    <t>ENGENHEIRO COELHO</t>
  </si>
  <si>
    <t>IRAQUARA</t>
  </si>
  <si>
    <t>TAUA</t>
  </si>
  <si>
    <t>PADRE BERNARDO</t>
  </si>
  <si>
    <t>SAO BENTO</t>
  </si>
  <si>
    <t>SANTANA DE MANGUEIRA</t>
  </si>
  <si>
    <t>TIMBAUBA</t>
  </si>
  <si>
    <t>RIBEIRA DO PIAUI</t>
  </si>
  <si>
    <t>JAPIRA</t>
  </si>
  <si>
    <t>FORQUETINHA</t>
  </si>
  <si>
    <t>NOVA TRENTO</t>
  </si>
  <si>
    <t>ESPIRITO SANTO DO PINHAL</t>
  </si>
  <si>
    <t>IRARA</t>
  </si>
  <si>
    <t>TEJUCUOCA</t>
  </si>
  <si>
    <t>PALESTINA DE GOIAS</t>
  </si>
  <si>
    <t>SAO BERNARDO</t>
  </si>
  <si>
    <t>SANTANA DOS GARROTES</t>
  </si>
  <si>
    <t>TORITAMA</t>
  </si>
  <si>
    <t>RIBEIRO GONCALVES</t>
  </si>
  <si>
    <t>FORTALEZA DOS VALOS</t>
  </si>
  <si>
    <t>ESPIRITO SANTO DO TURVO</t>
  </si>
  <si>
    <t>IRECÊ</t>
  </si>
  <si>
    <t>TIANGUA</t>
  </si>
  <si>
    <t>PALMEIRAS DE GOIAS</t>
  </si>
  <si>
    <t>SAO DOMINGOS DO AZEITAO</t>
  </si>
  <si>
    <t>TRACUNHAEM</t>
  </si>
  <si>
    <t>RIO GRANDE DO PIAUI</t>
  </si>
  <si>
    <t>JARDIM ALEGRE</t>
  </si>
  <si>
    <t>FREDERICO WESTPHALEN</t>
  </si>
  <si>
    <t>NOVO HORIZONTE</t>
  </si>
  <si>
    <t>ESTRELA D OESTE</t>
  </si>
  <si>
    <t>ITABELA</t>
  </si>
  <si>
    <t>TRAIRI</t>
  </si>
  <si>
    <t>PALMELO</t>
  </si>
  <si>
    <t>SAO DOMINGOS DO MARANHAO</t>
  </si>
  <si>
    <t>TRINDADE</t>
  </si>
  <si>
    <t>SANTA CRUZ DO PIAUI</t>
  </si>
  <si>
    <t>JARDIM OLINDA</t>
  </si>
  <si>
    <t>GARIBALDI</t>
  </si>
  <si>
    <t>ORLEANS</t>
  </si>
  <si>
    <t>ITABERABA</t>
  </si>
  <si>
    <t>TURURU</t>
  </si>
  <si>
    <t>PALMINOPOLIS</t>
  </si>
  <si>
    <t>SAO FELIX DE BALSAS</t>
  </si>
  <si>
    <t>SANTA TERESINHA</t>
  </si>
  <si>
    <t>TRIUNFO</t>
  </si>
  <si>
    <t>SANTA CRUZ DOS MILAGRES</t>
  </si>
  <si>
    <t>JATAIZINHO</t>
  </si>
  <si>
    <t>GARRUCHOS</t>
  </si>
  <si>
    <t>OTACILIO COSTA</t>
  </si>
  <si>
    <t>EUCLIDES DA CUNHA PAULISTA</t>
  </si>
  <si>
    <t>ITABUNA</t>
  </si>
  <si>
    <t>UBAJARA</t>
  </si>
  <si>
    <t>PANAMA</t>
  </si>
  <si>
    <t>SAO FRANCISCO DO BREJAO</t>
  </si>
  <si>
    <t>SANTO ANDRE</t>
  </si>
  <si>
    <t>TUPANATINGA</t>
  </si>
  <si>
    <t>JESUITAS</t>
  </si>
  <si>
    <t>GAURAMA</t>
  </si>
  <si>
    <t>OURO</t>
  </si>
  <si>
    <t>FARTURA</t>
  </si>
  <si>
    <t>ITACARE</t>
  </si>
  <si>
    <t>UMARI</t>
  </si>
  <si>
    <t>PARANAIGUARA</t>
  </si>
  <si>
    <t>SAO FRANCISCO DO MARANHAO</t>
  </si>
  <si>
    <t>TUPARETAMA</t>
  </si>
  <si>
    <t>SANTA LUZ</t>
  </si>
  <si>
    <t>JOAQUIM TAVORA</t>
  </si>
  <si>
    <t>GENERAL CAMARA</t>
  </si>
  <si>
    <t>OURO VERDE</t>
  </si>
  <si>
    <t>FERNANDOPOLIS</t>
  </si>
  <si>
    <t>ITAETE</t>
  </si>
  <si>
    <t>UMIRIM</t>
  </si>
  <si>
    <t>PARAUNA</t>
  </si>
  <si>
    <t>SAO JOAO BATISTA</t>
  </si>
  <si>
    <t>SAO BENTINHO</t>
  </si>
  <si>
    <t>VENTUROSA</t>
  </si>
  <si>
    <t>SANTANA DO PIAUI</t>
  </si>
  <si>
    <t>JUNDIAI DO SUL</t>
  </si>
  <si>
    <t>GENTIL</t>
  </si>
  <si>
    <t>PAIAL</t>
  </si>
  <si>
    <t>FERNANDO PRESTES</t>
  </si>
  <si>
    <t>ITAGI</t>
  </si>
  <si>
    <t>URUBURETAMA</t>
  </si>
  <si>
    <t>PEROLANDIA</t>
  </si>
  <si>
    <t>SAO JOAO DO CARU</t>
  </si>
  <si>
    <t>SAO DOMINGOS DO CARIRI</t>
  </si>
  <si>
    <t>VERDEJANTE</t>
  </si>
  <si>
    <t>SANTA ROSA DO PIAUI</t>
  </si>
  <si>
    <t>JURANDA</t>
  </si>
  <si>
    <t>GETULIO VARGAS</t>
  </si>
  <si>
    <t>PAINEL</t>
  </si>
  <si>
    <t>FERNAO</t>
  </si>
  <si>
    <t>ITAGIBA</t>
  </si>
  <si>
    <t>URUOCA</t>
  </si>
  <si>
    <t>PETROLINA DE GOIAS</t>
  </si>
  <si>
    <t>SAO DOMINGOS DE POMBAL</t>
  </si>
  <si>
    <t>VERTENTE DO LERIO</t>
  </si>
  <si>
    <t>SANTO ANTONIO DE LISBOA</t>
  </si>
  <si>
    <t>GIRUA</t>
  </si>
  <si>
    <t>PALHOCA</t>
  </si>
  <si>
    <t>FERRAZ DE VASCONCELOS</t>
  </si>
  <si>
    <t>ITAGIMIRIM</t>
  </si>
  <si>
    <t>VARJOTA</t>
  </si>
  <si>
    <t>PILAR DE GOIAS</t>
  </si>
  <si>
    <t>SAO JOAO DO SOTER</t>
  </si>
  <si>
    <t>VERTENTES</t>
  </si>
  <si>
    <t>SANTO ANTONIO DOS MILAGRES</t>
  </si>
  <si>
    <t>KALORE</t>
  </si>
  <si>
    <t>GLORINHA</t>
  </si>
  <si>
    <t>PALMA SOLA</t>
  </si>
  <si>
    <t>FLORA RICA</t>
  </si>
  <si>
    <t>ITAGUACU DA BAHIA</t>
  </si>
  <si>
    <t>VARZEA ALEGRE</t>
  </si>
  <si>
    <t>PIRACANJUBA</t>
  </si>
  <si>
    <t>SAO JOAO DOS PATOS</t>
  </si>
  <si>
    <t>SAO JOAO DO CARIRI</t>
  </si>
  <si>
    <t>VICÊNCIA</t>
  </si>
  <si>
    <t>SANTO INACIO DO PIAUI</t>
  </si>
  <si>
    <t>LAPA</t>
  </si>
  <si>
    <t>GRAMADO</t>
  </si>
  <si>
    <t>PALMEIRA</t>
  </si>
  <si>
    <t>FLOREAL</t>
  </si>
  <si>
    <t>COIMBRA</t>
  </si>
  <si>
    <t>ITAJU DO COLONIA</t>
  </si>
  <si>
    <t>VICOSA DO CEARA</t>
  </si>
  <si>
    <t>SAO JOSE DE RIBAMAR</t>
  </si>
  <si>
    <t>SAO JOAO DO TIGRE</t>
  </si>
  <si>
    <t>VITORIA DE SANTO ANTAO</t>
  </si>
  <si>
    <t>SAO BRAZ DO PIAUI</t>
  </si>
  <si>
    <t>LARANJAL</t>
  </si>
  <si>
    <t>GRAMADO DOS LOUREIROS</t>
  </si>
  <si>
    <t>PALMITOS</t>
  </si>
  <si>
    <t>FLORIDA PAULISTA</t>
  </si>
  <si>
    <t>ITAJUIPE</t>
  </si>
  <si>
    <t>PIRENOPOLIS</t>
  </si>
  <si>
    <t>SAO JOSE DOS BASILIOS</t>
  </si>
  <si>
    <t>SAO JOSE DA LAGOA TAPADA</t>
  </si>
  <si>
    <t>XEXEU</t>
  </si>
  <si>
    <t>SAO FELIX DO PIAUI</t>
  </si>
  <si>
    <t>LARANJEIRAS DO SUL</t>
  </si>
  <si>
    <t>GRAMADO XAVIER</t>
  </si>
  <si>
    <t>PAPANDUVA</t>
  </si>
  <si>
    <t>FLORINIA</t>
  </si>
  <si>
    <t>ITAMARAJU</t>
  </si>
  <si>
    <t>PIRES DO RIO</t>
  </si>
  <si>
    <t>SAO LUIS</t>
  </si>
  <si>
    <t>SAO JOSE DE CAIANA</t>
  </si>
  <si>
    <t>SAO FRANCISCO DE ASSIS DO PIAUI</t>
  </si>
  <si>
    <t>LEOPOLIS</t>
  </si>
  <si>
    <t>GRAVATAI</t>
  </si>
  <si>
    <t>PARAISO</t>
  </si>
  <si>
    <t>FRANCA</t>
  </si>
  <si>
    <t>ITAMARI</t>
  </si>
  <si>
    <t>PLANALTINA</t>
  </si>
  <si>
    <t>SAO LUIS GONZAGA DO MARANHAO</t>
  </si>
  <si>
    <t>SAO JOSE DE ESPINHARAS</t>
  </si>
  <si>
    <t>SAO FRANCISCO DO PIAUI</t>
  </si>
  <si>
    <t>LIDIANOPOLIS</t>
  </si>
  <si>
    <t>GUABIJU</t>
  </si>
  <si>
    <t>PASSO DE TORRES</t>
  </si>
  <si>
    <t>FRANCISCO MORATO</t>
  </si>
  <si>
    <t>PONTALINA</t>
  </si>
  <si>
    <t>SAO MATEUS DO MARANHAO</t>
  </si>
  <si>
    <t>SAO JOSE DOS RAMOS</t>
  </si>
  <si>
    <t>SAO GONCALO DO GURGUEIA</t>
  </si>
  <si>
    <t>LINDOESTE</t>
  </si>
  <si>
    <t>GUAIBA</t>
  </si>
  <si>
    <t>PASSOS MAIA</t>
  </si>
  <si>
    <t>FRANCO DA ROCHA</t>
  </si>
  <si>
    <t>ITANAGRA</t>
  </si>
  <si>
    <t>PORANGATU</t>
  </si>
  <si>
    <t>SAO PEDRO DA AGUA BRANCA</t>
  </si>
  <si>
    <t>SAO JOSE DE PIRANHAS</t>
  </si>
  <si>
    <t>SAO GONCALO DO PIAUI</t>
  </si>
  <si>
    <t>LOANDA</t>
  </si>
  <si>
    <t>GUAPORE</t>
  </si>
  <si>
    <t>PAULO LOPES</t>
  </si>
  <si>
    <t>GABRIEL MONTEIRO</t>
  </si>
  <si>
    <t>ITANHEM</t>
  </si>
  <si>
    <t>PORTEIRAO</t>
  </si>
  <si>
    <t>SAO PEDRO DOS CRENTES</t>
  </si>
  <si>
    <t>SAO JOSE DE PRINCESA</t>
  </si>
  <si>
    <t>SAO JOAO DA CANABRAVA</t>
  </si>
  <si>
    <t>LOBATO</t>
  </si>
  <si>
    <t>GUARANI DAS MISSOES</t>
  </si>
  <si>
    <t>PEDRAS GRANDES</t>
  </si>
  <si>
    <t>GALIA</t>
  </si>
  <si>
    <t>ITAPARICA</t>
  </si>
  <si>
    <t>PORTELANDIA</t>
  </si>
  <si>
    <t>SAO RAIMUNDO DAS MANGABEIRAS</t>
  </si>
  <si>
    <t>SAO JOSE DO BONFIM</t>
  </si>
  <si>
    <t>SAO JOAO DA FRONTEIRA</t>
  </si>
  <si>
    <t>LONDRINA</t>
  </si>
  <si>
    <t>HARMONIA</t>
  </si>
  <si>
    <t>PENHA</t>
  </si>
  <si>
    <t>GARCA</t>
  </si>
  <si>
    <t>ITAPE</t>
  </si>
  <si>
    <t>POSSE</t>
  </si>
  <si>
    <t>SAO RAIMUNDO DO DOCA BEZERRA</t>
  </si>
  <si>
    <t>SAO JOSE DO BREJO DO CRUZ</t>
  </si>
  <si>
    <t>SAO JOAO DA SERRA</t>
  </si>
  <si>
    <t>LUIZIANA</t>
  </si>
  <si>
    <t>HERVEIRAS</t>
  </si>
  <si>
    <t>PERITIBA</t>
  </si>
  <si>
    <t>GASTAO VIDIGAL</t>
  </si>
  <si>
    <t>ITAPEBI</t>
  </si>
  <si>
    <t>PROFESSOR JAMIL</t>
  </si>
  <si>
    <t>SAO ROBERTO</t>
  </si>
  <si>
    <t>SAO JOSE DO SABUGI</t>
  </si>
  <si>
    <t>SAO JOAO DA VARJOTA</t>
  </si>
  <si>
    <t>LUNARDELLI</t>
  </si>
  <si>
    <t>HORIZONTINA</t>
  </si>
  <si>
    <t>PESCARIA BRAVA</t>
  </si>
  <si>
    <t>GAVIAO PEIXOTO</t>
  </si>
  <si>
    <t>ITAPETINGA</t>
  </si>
  <si>
    <t>QUIRINOPOLIS</t>
  </si>
  <si>
    <t>SAO JOSE DOS CORDEIROS</t>
  </si>
  <si>
    <t>SAO JOAO DO ARRAIAL</t>
  </si>
  <si>
    <t>LUPIONOPOLIS</t>
  </si>
  <si>
    <t>HULHA NEGRA</t>
  </si>
  <si>
    <t>GENERAL SALGADO</t>
  </si>
  <si>
    <t>ITAPICURU</t>
  </si>
  <si>
    <t>RIALMA</t>
  </si>
  <si>
    <t>SATUBINHA</t>
  </si>
  <si>
    <t>SAO MAMEDE</t>
  </si>
  <si>
    <t>SAO JOAO DO PIAUI</t>
  </si>
  <si>
    <t>MALLET</t>
  </si>
  <si>
    <t>PICARRAS</t>
  </si>
  <si>
    <t>GETULINA</t>
  </si>
  <si>
    <t>ITAPITANGA</t>
  </si>
  <si>
    <t>RIANAPOLIS</t>
  </si>
  <si>
    <t>SENADOR ALEXANDRE COSTA</t>
  </si>
  <si>
    <t>SAO MIGUEL DE TAIPU</t>
  </si>
  <si>
    <t>MAMBORÊ</t>
  </si>
  <si>
    <t>IBARAMA</t>
  </si>
  <si>
    <t>PINHALZINHO</t>
  </si>
  <si>
    <t>GLICERIO</t>
  </si>
  <si>
    <t>ITAQUARA</t>
  </si>
  <si>
    <t>RIO QUENTE</t>
  </si>
  <si>
    <t>SENADOR LA ROCQUE</t>
  </si>
  <si>
    <t>SAO SEBASTIAO DE LAGOA DE ROCA</t>
  </si>
  <si>
    <t>SAO JOSE DO PEIXE</t>
  </si>
  <si>
    <t>MANDAGUACU</t>
  </si>
  <si>
    <t>IBIACA</t>
  </si>
  <si>
    <t>PINHEIRO PRETO</t>
  </si>
  <si>
    <t>GUAICARA</t>
  </si>
  <si>
    <t>ITARANTIM</t>
  </si>
  <si>
    <t>RIO VERDE</t>
  </si>
  <si>
    <t>SERRANO DO MARANHAO</t>
  </si>
  <si>
    <t>SAO SEBASTIAO DO UMBUZEIRO</t>
  </si>
  <si>
    <t>SAO JOSE DO PIAUI</t>
  </si>
  <si>
    <t>MANDAGUARI</t>
  </si>
  <si>
    <t>IBIRAIARAS</t>
  </si>
  <si>
    <t>PIRATUBA</t>
  </si>
  <si>
    <t>GUAIMBÊ</t>
  </si>
  <si>
    <t>ITATIM</t>
  </si>
  <si>
    <t>RUBIATABA</t>
  </si>
  <si>
    <t>SAPE</t>
  </si>
  <si>
    <t>SAO JULIAO</t>
  </si>
  <si>
    <t>MANDIRITUBA</t>
  </si>
  <si>
    <t>IBIRAPUITA</t>
  </si>
  <si>
    <t>PLANALTO ALEGRE</t>
  </si>
  <si>
    <t>ITIRUCU</t>
  </si>
  <si>
    <t>SANCLERLANDIA</t>
  </si>
  <si>
    <t>SUCUPIRA DO NORTE</t>
  </si>
  <si>
    <t>SERIDO</t>
  </si>
  <si>
    <t>SAO LOURENCO DO PIAUI</t>
  </si>
  <si>
    <t>MANFRINOPOLIS</t>
  </si>
  <si>
    <t>IBIRUBA</t>
  </si>
  <si>
    <t>POMERODE</t>
  </si>
  <si>
    <t>GUAPIACU</t>
  </si>
  <si>
    <t>ITIUBA</t>
  </si>
  <si>
    <t>SANTA BARBARA DE GOIAS</t>
  </si>
  <si>
    <t>SUCUPIRA DO RIACHAO</t>
  </si>
  <si>
    <t>SERRA BRANCA</t>
  </si>
  <si>
    <t>SAO LUIS DO PIAUI</t>
  </si>
  <si>
    <t>MANGUEIRINHA</t>
  </si>
  <si>
    <t>IGREJINHA</t>
  </si>
  <si>
    <t>PONTE ALTA</t>
  </si>
  <si>
    <t>GUAPIARA</t>
  </si>
  <si>
    <t>ITORORO</t>
  </si>
  <si>
    <t>SANTA CRUZ DE GOIAS</t>
  </si>
  <si>
    <t>TASSO FRAGOSO</t>
  </si>
  <si>
    <t>SERRA DA RAIZ</t>
  </si>
  <si>
    <t>SAO MIGUEL DA BAIXA GRANDE</t>
  </si>
  <si>
    <t>MANOEL RIBAS</t>
  </si>
  <si>
    <t>IJUI</t>
  </si>
  <si>
    <t>PONTE ALTA DO NORTE</t>
  </si>
  <si>
    <t>GUARA</t>
  </si>
  <si>
    <t>ITUACU</t>
  </si>
  <si>
    <t>SANTA FE DE GOIAS</t>
  </si>
  <si>
    <t>TIMBIRAS</t>
  </si>
  <si>
    <t>SERRA GRANDE</t>
  </si>
  <si>
    <t>SAO MIGUEL DO FIDALGO</t>
  </si>
  <si>
    <t>MARECHAL CANDIDO RONDON</t>
  </si>
  <si>
    <t>ILOPOLIS</t>
  </si>
  <si>
    <t>PONTE SERRADA</t>
  </si>
  <si>
    <t>GUARACAI</t>
  </si>
  <si>
    <t>ITUBERA</t>
  </si>
  <si>
    <t>SANTA HELENA DE GOIAS</t>
  </si>
  <si>
    <t>TIMON</t>
  </si>
  <si>
    <t>SERRA REDONDA</t>
  </si>
  <si>
    <t>SAO MIGUEL DO TAPUIO</t>
  </si>
  <si>
    <t>MARIA HELENA</t>
  </si>
  <si>
    <t>IMBE</t>
  </si>
  <si>
    <t>PORTO BELO</t>
  </si>
  <si>
    <t>IUIU</t>
  </si>
  <si>
    <t>SANTA ISABEL</t>
  </si>
  <si>
    <t>TRIZIDELA DO VALE</t>
  </si>
  <si>
    <t>SERRARIA</t>
  </si>
  <si>
    <t>SAO PEDRO DO PIAUI</t>
  </si>
  <si>
    <t>MARIALVA</t>
  </si>
  <si>
    <t>IMIGRANTE</t>
  </si>
  <si>
    <t>PORTO UNIAO</t>
  </si>
  <si>
    <t>GUARANI D OESTE</t>
  </si>
  <si>
    <t>JABORANDI</t>
  </si>
  <si>
    <t>SANTA RITA DO ARAGUAIA</t>
  </si>
  <si>
    <t>TUFILANDIA</t>
  </si>
  <si>
    <t>SERTAOZINHO</t>
  </si>
  <si>
    <t>SAO RAIMUNDO NONATO</t>
  </si>
  <si>
    <t>MARILANDIA DO SUL</t>
  </si>
  <si>
    <t>POUSO REDONDO</t>
  </si>
  <si>
    <t>GUARANTA</t>
  </si>
  <si>
    <t>JACARACI</t>
  </si>
  <si>
    <t>SANTA RITA DO NOVO DESTINO</t>
  </si>
  <si>
    <t>TUNTUM</t>
  </si>
  <si>
    <t>SOBRADO</t>
  </si>
  <si>
    <t>SEBASTIAO BARROS</t>
  </si>
  <si>
    <t>MARILENA</t>
  </si>
  <si>
    <t>INHACORA</t>
  </si>
  <si>
    <t>PRAIA GRANDE</t>
  </si>
  <si>
    <t>GUARARAPES</t>
  </si>
  <si>
    <t>JACOBINA</t>
  </si>
  <si>
    <t>SANTA ROSA DE GOIAS</t>
  </si>
  <si>
    <t>TURIACU</t>
  </si>
  <si>
    <t>SOLANEA</t>
  </si>
  <si>
    <t>SEBASTIAO LEAL</t>
  </si>
  <si>
    <t>MARILUZ</t>
  </si>
  <si>
    <t>IPÊ</t>
  </si>
  <si>
    <t>PRESIDENTE CASTELO BRANCO</t>
  </si>
  <si>
    <t>GUARAREMA</t>
  </si>
  <si>
    <t>JAGUAQUARA</t>
  </si>
  <si>
    <t>SANTA TEREZA DE GOIAS</t>
  </si>
  <si>
    <t>TURILANDIA</t>
  </si>
  <si>
    <t>SOLEDADE</t>
  </si>
  <si>
    <t>SIGEFREDO PACHECO</t>
  </si>
  <si>
    <t>MARINGA</t>
  </si>
  <si>
    <t>IPIRANGA DO SUL</t>
  </si>
  <si>
    <t>PRESIDENTE GETULIO</t>
  </si>
  <si>
    <t>GUARATINGUETA</t>
  </si>
  <si>
    <t>JAGUARARI</t>
  </si>
  <si>
    <t>SANTA TEREZINHA DE GOIAS</t>
  </si>
  <si>
    <t>TUTOIA</t>
  </si>
  <si>
    <t>SOSSÊGO</t>
  </si>
  <si>
    <t>SIMOES</t>
  </si>
  <si>
    <t>MARIOPOLIS</t>
  </si>
  <si>
    <t>IRAI</t>
  </si>
  <si>
    <t>PRESIDENTE NEREU</t>
  </si>
  <si>
    <t>GUAREI</t>
  </si>
  <si>
    <t>JAGUARIPE</t>
  </si>
  <si>
    <t>SANTO ANTONIO DA BARRA</t>
  </si>
  <si>
    <t>URBANO SANTOS</t>
  </si>
  <si>
    <t>SOUSA</t>
  </si>
  <si>
    <t>SIMPLICIO MENDES</t>
  </si>
  <si>
    <t>MARIPA</t>
  </si>
  <si>
    <t>ITAARA</t>
  </si>
  <si>
    <t>PRINCESA</t>
  </si>
  <si>
    <t>GUARIBA</t>
  </si>
  <si>
    <t>SANTO ANTONIO DE GOIAS</t>
  </si>
  <si>
    <t>VARGEM GRANDE</t>
  </si>
  <si>
    <t>SUME</t>
  </si>
  <si>
    <t>SOCORRO DO PIAUI</t>
  </si>
  <si>
    <t>MARMELEIRO</t>
  </si>
  <si>
    <t>ITACURUBI</t>
  </si>
  <si>
    <t>QUILOMBO</t>
  </si>
  <si>
    <t>GUARUJA</t>
  </si>
  <si>
    <t>JEQUIE</t>
  </si>
  <si>
    <t>SANTO ANTONIO DO DESCOBERTO</t>
  </si>
  <si>
    <t>CAMPO DE SANTANA</t>
  </si>
  <si>
    <t>SUSSUAPARA</t>
  </si>
  <si>
    <t>MARQUINHO</t>
  </si>
  <si>
    <t>ITAPUCA</t>
  </si>
  <si>
    <t>RANCHO QUEIMADO</t>
  </si>
  <si>
    <t>GUARULHOS</t>
  </si>
  <si>
    <t>JEREMOABO</t>
  </si>
  <si>
    <t>VILA NOVA DOS MARTIRIOS</t>
  </si>
  <si>
    <t>TAPEROA</t>
  </si>
  <si>
    <t>TAMBORIL DO PIAUI</t>
  </si>
  <si>
    <t>MARUMBI</t>
  </si>
  <si>
    <t>ITAQUI</t>
  </si>
  <si>
    <t>RIO DAS ANTAS</t>
  </si>
  <si>
    <t>GUATAPARA</t>
  </si>
  <si>
    <t>JIQUIRICA</t>
  </si>
  <si>
    <t>SAO FRANCISCO DE GOIAS</t>
  </si>
  <si>
    <t>VITORIA DO MEARIM</t>
  </si>
  <si>
    <t>TAVARES</t>
  </si>
  <si>
    <t>TANQUE DO PIAUI</t>
  </si>
  <si>
    <t>MATELANDIA</t>
  </si>
  <si>
    <t>ITATI</t>
  </si>
  <si>
    <t>RIO DO CAMPO</t>
  </si>
  <si>
    <t>GUZOLANDIA</t>
  </si>
  <si>
    <t>JITAUNA</t>
  </si>
  <si>
    <t>SAO JOAO D ALIANCA</t>
  </si>
  <si>
    <t>VITORINO FREIRE</t>
  </si>
  <si>
    <t>TEIXEIRA</t>
  </si>
  <si>
    <t>TERESINA</t>
  </si>
  <si>
    <t>MATINHOS</t>
  </si>
  <si>
    <t>ITATIBA DO SUL</t>
  </si>
  <si>
    <t>RIO DO OESTE</t>
  </si>
  <si>
    <t>HERCULANDIA</t>
  </si>
  <si>
    <t>JOAO DOURADO</t>
  </si>
  <si>
    <t>SAO JOAO DA PARAUNA</t>
  </si>
  <si>
    <t>ZE DOCA</t>
  </si>
  <si>
    <t>TENORIO</t>
  </si>
  <si>
    <t>UNIAO</t>
  </si>
  <si>
    <t>MATO RICO</t>
  </si>
  <si>
    <t>IVORA</t>
  </si>
  <si>
    <t>RIO DOS CEDROS</t>
  </si>
  <si>
    <t>HOLAMBRA</t>
  </si>
  <si>
    <t>CORREGO DO BOM JESUS</t>
  </si>
  <si>
    <t>JUAZEIRO</t>
  </si>
  <si>
    <t>SAO LUIS DE MONTES BELOS</t>
  </si>
  <si>
    <t>URUCUI</t>
  </si>
  <si>
    <t>MAUA DA SERRA</t>
  </si>
  <si>
    <t>IVOTI</t>
  </si>
  <si>
    <t>RIO DO SUL</t>
  </si>
  <si>
    <t>HORTOLANDIA</t>
  </si>
  <si>
    <t>JUCURUCU</t>
  </si>
  <si>
    <t>SAO LUIZ DO NORTE</t>
  </si>
  <si>
    <t>UIRAUNA</t>
  </si>
  <si>
    <t>VALENCA DO PIAUI</t>
  </si>
  <si>
    <t>MEDIANEIRA</t>
  </si>
  <si>
    <t>JABOTICABA</t>
  </si>
  <si>
    <t>RIO FORTUNA</t>
  </si>
  <si>
    <t>IACANGA</t>
  </si>
  <si>
    <t>SAO MIGUEL DO ARAGUAIA</t>
  </si>
  <si>
    <t>UMBUZEIRO</t>
  </si>
  <si>
    <t>VARZEA BRANCA</t>
  </si>
  <si>
    <t>MERCEDES</t>
  </si>
  <si>
    <t>JACUIZINHO</t>
  </si>
  <si>
    <t>RIO NEGRINHO</t>
  </si>
  <si>
    <t>IACRI</t>
  </si>
  <si>
    <t>JUSSARI</t>
  </si>
  <si>
    <t>SAO MIGUEL DO PASSA QUATRO</t>
  </si>
  <si>
    <t>RIO RUFINO</t>
  </si>
  <si>
    <t>IARAS</t>
  </si>
  <si>
    <t>JUSSIAPE</t>
  </si>
  <si>
    <t>SAO PATRICIO</t>
  </si>
  <si>
    <t>VIEIROPOLIS</t>
  </si>
  <si>
    <t>VERA MENDES</t>
  </si>
  <si>
    <t>MIRASELVA</t>
  </si>
  <si>
    <t>JAGUARAO</t>
  </si>
  <si>
    <t>RIQUEZA</t>
  </si>
  <si>
    <t>IBATE</t>
  </si>
  <si>
    <t>LAFAIETE COUTINHO</t>
  </si>
  <si>
    <t>SAO SIMAO</t>
  </si>
  <si>
    <t>ZABELÊ</t>
  </si>
  <si>
    <t>VILA NOVA DO PIAUI</t>
  </si>
  <si>
    <t>MISSAL</t>
  </si>
  <si>
    <t>JAGUARI</t>
  </si>
  <si>
    <t>RODEIO</t>
  </si>
  <si>
    <t>IBIRA</t>
  </si>
  <si>
    <t>LAGOA REAL</t>
  </si>
  <si>
    <t>SENADOR CANEDO</t>
  </si>
  <si>
    <t>WALL FERRAZ</t>
  </si>
  <si>
    <t>MOREIRA SALES</t>
  </si>
  <si>
    <t>JAQUIRANA</t>
  </si>
  <si>
    <t>ROMELANDIA</t>
  </si>
  <si>
    <t>IBIRAREMA</t>
  </si>
  <si>
    <t>LAJE</t>
  </si>
  <si>
    <t>SERRANOPOLIS</t>
  </si>
  <si>
    <t>MORRETES</t>
  </si>
  <si>
    <t>JARI</t>
  </si>
  <si>
    <t>SALETE</t>
  </si>
  <si>
    <t>IBITINGA</t>
  </si>
  <si>
    <t>LAJEDAO</t>
  </si>
  <si>
    <t>SILVANIA</t>
  </si>
  <si>
    <t>MUNHOZ DE MELO</t>
  </si>
  <si>
    <t>JOIA</t>
  </si>
  <si>
    <t>SALTINHO</t>
  </si>
  <si>
    <t>IBIUNA</t>
  </si>
  <si>
    <t>LAJEDINHO</t>
  </si>
  <si>
    <t>SIMOLANDIA</t>
  </si>
  <si>
    <t>NOSSA SENHORA DAS GRACAS</t>
  </si>
  <si>
    <t>JULIO DE CASTILHOS</t>
  </si>
  <si>
    <t>SALTO VELOSO</t>
  </si>
  <si>
    <t>ICEM</t>
  </si>
  <si>
    <t>LAJEDO DO TABOCAL</t>
  </si>
  <si>
    <t>SITIO D ABADIA</t>
  </si>
  <si>
    <t>NOVA ALIANCA DO IVAI</t>
  </si>
  <si>
    <t>LAGOA BONITA DO SUL</t>
  </si>
  <si>
    <t>SANGAO</t>
  </si>
  <si>
    <t>IEPÊ</t>
  </si>
  <si>
    <t>LAMARAO</t>
  </si>
  <si>
    <t>TAQUARAL DE GOIAS</t>
  </si>
  <si>
    <t>NOVA AMERICA DA COLINA</t>
  </si>
  <si>
    <t>LAGOAO</t>
  </si>
  <si>
    <t>IGARACU DO TIETÊ</t>
  </si>
  <si>
    <t>LAPAO</t>
  </si>
  <si>
    <t>TERESINA DE GOIAS</t>
  </si>
  <si>
    <t>LAGOA DOS TRÊS CANTOS</t>
  </si>
  <si>
    <t>IGARAPAVA</t>
  </si>
  <si>
    <t>LAURO DE FREITAS</t>
  </si>
  <si>
    <t>TEREZOPOLIS DE GOIAS</t>
  </si>
  <si>
    <t>NOVA CANTU</t>
  </si>
  <si>
    <t>LAGOA VERMELHA</t>
  </si>
  <si>
    <t>IGARATA</t>
  </si>
  <si>
    <t>LENCOIS</t>
  </si>
  <si>
    <t>TRÊS RANCHOS</t>
  </si>
  <si>
    <t>NOVA ESPERANCA</t>
  </si>
  <si>
    <t>SANTA ROSA DO SUL</t>
  </si>
  <si>
    <t>IGUAPE</t>
  </si>
  <si>
    <t>LICINIO DE ALMEIDA</t>
  </si>
  <si>
    <t>NOVA ESPERANCA DO SUDOESTE</t>
  </si>
  <si>
    <t>LAJEADO DO BUGRE</t>
  </si>
  <si>
    <t>ILHABELA</t>
  </si>
  <si>
    <t>LIVRAMENTO DE NOSSA SENHORA</t>
  </si>
  <si>
    <t>TROMBAS</t>
  </si>
  <si>
    <t>NOVA FATIMA</t>
  </si>
  <si>
    <t>LAVRAS DO SUL</t>
  </si>
  <si>
    <t>SANTA TEREZINHA DO PROGRESSO</t>
  </si>
  <si>
    <t>ILHA COMPRIDA</t>
  </si>
  <si>
    <t>LUIS EDUARDO MAGALHAES</t>
  </si>
  <si>
    <t>TURVANIA</t>
  </si>
  <si>
    <t>NOVA LARANJEIRAS</t>
  </si>
  <si>
    <t>LIBERATO SALZANO</t>
  </si>
  <si>
    <t>SANTIAGO DO SUL</t>
  </si>
  <si>
    <t>ILHA SOLTEIRA</t>
  </si>
  <si>
    <t>MACAJUBA</t>
  </si>
  <si>
    <t>TURVELANDIA</t>
  </si>
  <si>
    <t>NOVA LONDRINA</t>
  </si>
  <si>
    <t>LINDOLFO COLLOR</t>
  </si>
  <si>
    <t>SANTO AMARO DA IMPERATRIZ</t>
  </si>
  <si>
    <t>INDAIATUBA</t>
  </si>
  <si>
    <t>DESCOBERTO</t>
  </si>
  <si>
    <t>MACARANI</t>
  </si>
  <si>
    <t>UIRAPURU</t>
  </si>
  <si>
    <t>LINHA NOVA</t>
  </si>
  <si>
    <t>SAO BERNARDINO</t>
  </si>
  <si>
    <t>INDIANA</t>
  </si>
  <si>
    <t>MACAUBAS</t>
  </si>
  <si>
    <t>URUACU</t>
  </si>
  <si>
    <t>NOVA SANTA BARBARA</t>
  </si>
  <si>
    <t>MACHADINHO</t>
  </si>
  <si>
    <t>SAO BENTO DO SUL</t>
  </si>
  <si>
    <t>INDIAPORA</t>
  </si>
  <si>
    <t>MACURURE</t>
  </si>
  <si>
    <t>URUANA</t>
  </si>
  <si>
    <t>NOVA SANTA ROSA</t>
  </si>
  <si>
    <t>MACAMBARA</t>
  </si>
  <si>
    <t>SAO BONIFACIO</t>
  </si>
  <si>
    <t>INUBIA PAULISTA</t>
  </si>
  <si>
    <t>MADRE DE DEUS</t>
  </si>
  <si>
    <t>URUTAI</t>
  </si>
  <si>
    <t>NOVA PRATA DO IGUACU</t>
  </si>
  <si>
    <t>MAMPITUBA</t>
  </si>
  <si>
    <t>SAO CARLOS</t>
  </si>
  <si>
    <t>IPAUSSU</t>
  </si>
  <si>
    <t>MAETINGA</t>
  </si>
  <si>
    <t>VALPARAISO DE GOIAS</t>
  </si>
  <si>
    <t>NOVA TEBAS</t>
  </si>
  <si>
    <t>MANOEL VIANA</t>
  </si>
  <si>
    <t>SAO CRISTOVAO DO SUL</t>
  </si>
  <si>
    <t>IPERO</t>
  </si>
  <si>
    <t>MAIQUINIQUE</t>
  </si>
  <si>
    <t>VARJAO</t>
  </si>
  <si>
    <t>NOVO ITACOLOMI</t>
  </si>
  <si>
    <t>MAQUINE</t>
  </si>
  <si>
    <t>IPEUNA</t>
  </si>
  <si>
    <t>DIVINESIA</t>
  </si>
  <si>
    <t>MAIRI</t>
  </si>
  <si>
    <t>VIANOPOLIS</t>
  </si>
  <si>
    <t>ORTIGUEIRA</t>
  </si>
  <si>
    <t>MARATA</t>
  </si>
  <si>
    <t>SAO FRANCISCO DO SUL</t>
  </si>
  <si>
    <t>IPIGUA</t>
  </si>
  <si>
    <t>MALHADA</t>
  </si>
  <si>
    <t>VICENTINOPOLIS</t>
  </si>
  <si>
    <t>OURIZONA</t>
  </si>
  <si>
    <t>MARAU</t>
  </si>
  <si>
    <t>SAO JOAO DO OESTE</t>
  </si>
  <si>
    <t>IPORANGA</t>
  </si>
  <si>
    <t>MALHADA DE PEDRAS</t>
  </si>
  <si>
    <t>VILA BOA</t>
  </si>
  <si>
    <t>OURO VERDE DO OESTE</t>
  </si>
  <si>
    <t>MARCELINO RAMOS</t>
  </si>
  <si>
    <t>IPUA</t>
  </si>
  <si>
    <t>MANOEL VITORINO</t>
  </si>
  <si>
    <t>VILA PROPICIO</t>
  </si>
  <si>
    <t>PAICANDU</t>
  </si>
  <si>
    <t>MARIANA PIMENTEL</t>
  </si>
  <si>
    <t>SAO JOAO DO ITAPERIU</t>
  </si>
  <si>
    <t>IRACEMAPOLIS</t>
  </si>
  <si>
    <t>MANSIDAO</t>
  </si>
  <si>
    <t>MARIANO MORO</t>
  </si>
  <si>
    <t>SAO JOAO DO SUL</t>
  </si>
  <si>
    <t>IRAPUA</t>
  </si>
  <si>
    <t>MARACAS</t>
  </si>
  <si>
    <t>MARQUES DE SOUZA</t>
  </si>
  <si>
    <t>SAO JOAQUIM</t>
  </si>
  <si>
    <t>IRAPURU</t>
  </si>
  <si>
    <t>MARAGOGIPE</t>
  </si>
  <si>
    <t>PALMITAL</t>
  </si>
  <si>
    <t>MATA</t>
  </si>
  <si>
    <t>SAO JOSE</t>
  </si>
  <si>
    <t>ITABERA</t>
  </si>
  <si>
    <t>PALOTINA</t>
  </si>
  <si>
    <t>MATO CASTELHANO</t>
  </si>
  <si>
    <t>SAO JOSE DO CEDRO</t>
  </si>
  <si>
    <t>ITAI</t>
  </si>
  <si>
    <t>MARCIONILIO SOUZA</t>
  </si>
  <si>
    <t>PARAISO DO NORTE</t>
  </si>
  <si>
    <t>MATO LEITAO</t>
  </si>
  <si>
    <t>SAO JOSE DO CERRITO</t>
  </si>
  <si>
    <t>ITAJOBI</t>
  </si>
  <si>
    <t>MASCOTE</t>
  </si>
  <si>
    <t>PARANACITY</t>
  </si>
  <si>
    <t>MATO QUEIMADO</t>
  </si>
  <si>
    <t>SAO LOURENCO DO OESTE</t>
  </si>
  <si>
    <t>ITAJU</t>
  </si>
  <si>
    <t>MATA DE SAO JOAO</t>
  </si>
  <si>
    <t>PARANAGUA</t>
  </si>
  <si>
    <t>MAXIMILIANO DE ALMEIDA</t>
  </si>
  <si>
    <t>SAO LUDGERO</t>
  </si>
  <si>
    <t>ITANHAEM</t>
  </si>
  <si>
    <t>MATINA</t>
  </si>
  <si>
    <t>PARANAPOEMA</t>
  </si>
  <si>
    <t>MINAS DO LEAO</t>
  </si>
  <si>
    <t>SAO MARTINHO</t>
  </si>
  <si>
    <t>ITAOCA</t>
  </si>
  <si>
    <t>MEDEIROS NETO</t>
  </si>
  <si>
    <t>PARANAVAI</t>
  </si>
  <si>
    <t>MIRAGUAI</t>
  </si>
  <si>
    <t>SAO MIGUEL DA BOA VISTA</t>
  </si>
  <si>
    <t>ITAPECERICA DA SERRA</t>
  </si>
  <si>
    <t>DONA EUSEBIA</t>
  </si>
  <si>
    <t>MIGUEL CALMON</t>
  </si>
  <si>
    <t>PATO BRAGADO</t>
  </si>
  <si>
    <t>MONTAURI</t>
  </si>
  <si>
    <t>SAO MIGUEL DO OESTE</t>
  </si>
  <si>
    <t>ITAPETININGA</t>
  </si>
  <si>
    <t>PATO BRANCO</t>
  </si>
  <si>
    <t>MONTE ALEGRE DOS CAMPOS</t>
  </si>
  <si>
    <t>SAO PEDRO DE ALCANTARA</t>
  </si>
  <si>
    <t>ITAPEVA</t>
  </si>
  <si>
    <t>MIRANGABA</t>
  </si>
  <si>
    <t>PAULA FREITAS</t>
  </si>
  <si>
    <t>MONTE BELO DO SUL</t>
  </si>
  <si>
    <t>SAUDADES</t>
  </si>
  <si>
    <t>ITAPEVI</t>
  </si>
  <si>
    <t>MIRANTE</t>
  </si>
  <si>
    <t>PAULO FRONTIN</t>
  </si>
  <si>
    <t>MONTENEGRO</t>
  </si>
  <si>
    <t>SCHROEDER</t>
  </si>
  <si>
    <t>ITAPIRA</t>
  </si>
  <si>
    <t>MONTE SANTO</t>
  </si>
  <si>
    <t>PEABIRU</t>
  </si>
  <si>
    <t>MORMACO</t>
  </si>
  <si>
    <t>SEARA</t>
  </si>
  <si>
    <t>ITAPIRAPUA PAULISTA</t>
  </si>
  <si>
    <t>MORPARA</t>
  </si>
  <si>
    <t>PEROBAL</t>
  </si>
  <si>
    <t>MORRINHOS DO SUL</t>
  </si>
  <si>
    <t>SERRA ALTA</t>
  </si>
  <si>
    <t>ITAPOLIS</t>
  </si>
  <si>
    <t>MORRO DO CHAPEU</t>
  </si>
  <si>
    <t>PEROLA</t>
  </si>
  <si>
    <t>MORRO REDONDO</t>
  </si>
  <si>
    <t>SIDEROPOLIS</t>
  </si>
  <si>
    <t>DURANDE</t>
  </si>
  <si>
    <t>MORTUGABA</t>
  </si>
  <si>
    <t>PEROLA D OESTE</t>
  </si>
  <si>
    <t>MORRO REUTER</t>
  </si>
  <si>
    <t>SOMBRIO</t>
  </si>
  <si>
    <t>ITAPUI</t>
  </si>
  <si>
    <t>MUCUGÊ</t>
  </si>
  <si>
    <t>PIÊN</t>
  </si>
  <si>
    <t>MOSTARDAS</t>
  </si>
  <si>
    <t>SUL BRASIL</t>
  </si>
  <si>
    <t>ITAPURA</t>
  </si>
  <si>
    <t>MUCURI</t>
  </si>
  <si>
    <t>PINHAIS</t>
  </si>
  <si>
    <t>MUCUM</t>
  </si>
  <si>
    <t>TAIO</t>
  </si>
  <si>
    <t>ITAQUAQUECETUBA</t>
  </si>
  <si>
    <t>MULUNGU DO MORRO</t>
  </si>
  <si>
    <t>PINHALAO</t>
  </si>
  <si>
    <t>MUITOS CAPOES</t>
  </si>
  <si>
    <t>ITARARE</t>
  </si>
  <si>
    <t>PINHAL DE SAO BENTO</t>
  </si>
  <si>
    <t>MULITERNO</t>
  </si>
  <si>
    <t>TIGRINHOS</t>
  </si>
  <si>
    <t>ITARIRI</t>
  </si>
  <si>
    <t>MUNIZ FERREIRA</t>
  </si>
  <si>
    <t>NAO-ME-TOQUE</t>
  </si>
  <si>
    <t>TIJUCAS</t>
  </si>
  <si>
    <t>ITATIBA</t>
  </si>
  <si>
    <t>ERVALIA</t>
  </si>
  <si>
    <t>MUQUEM DE SAO FRANCISCO</t>
  </si>
  <si>
    <t>PIRAI DO SUL</t>
  </si>
  <si>
    <t>NICOLAU VERGUEIRO</t>
  </si>
  <si>
    <t>TIMBE DO SUL</t>
  </si>
  <si>
    <t>ITATINGA</t>
  </si>
  <si>
    <t>MURITIBA</t>
  </si>
  <si>
    <t>PIRAQUARA</t>
  </si>
  <si>
    <t>NONOAI</t>
  </si>
  <si>
    <t>TIMBO</t>
  </si>
  <si>
    <t>ITIRAPINA</t>
  </si>
  <si>
    <t>MUTUIPE</t>
  </si>
  <si>
    <t>PITANGA</t>
  </si>
  <si>
    <t>NOVA ALVORADA</t>
  </si>
  <si>
    <t>TIMBO GRANDE</t>
  </si>
  <si>
    <t>ITIRAPUA</t>
  </si>
  <si>
    <t>PITANGUEIRAS</t>
  </si>
  <si>
    <t>NOVA ARACA</t>
  </si>
  <si>
    <t>TRÊS BARRAS</t>
  </si>
  <si>
    <t>ITOBI</t>
  </si>
  <si>
    <t>NILO PECANHA</t>
  </si>
  <si>
    <t>PLANALTINA DO PARANA</t>
  </si>
  <si>
    <t>NOVA BASSANO</t>
  </si>
  <si>
    <t>TREVISO</t>
  </si>
  <si>
    <t>ITU</t>
  </si>
  <si>
    <t>NORDESTINA</t>
  </si>
  <si>
    <t>PLANALTO</t>
  </si>
  <si>
    <t>NOVA BOA VISTA</t>
  </si>
  <si>
    <t>TREZE DE MAIO</t>
  </si>
  <si>
    <t>ITUPEVA</t>
  </si>
  <si>
    <t>NOVA CANAA</t>
  </si>
  <si>
    <t>PONTA GROSSA</t>
  </si>
  <si>
    <t>NOVA BRESCIA</t>
  </si>
  <si>
    <t>TREZE TILIAS</t>
  </si>
  <si>
    <t>ITUVERAVA</t>
  </si>
  <si>
    <t>PONTAL DO PARANA</t>
  </si>
  <si>
    <t>NOVA CANDELARIA</t>
  </si>
  <si>
    <t>TROMBUDO CENTRAL</t>
  </si>
  <si>
    <t>NOVA IBIA</t>
  </si>
  <si>
    <t>PORECATU</t>
  </si>
  <si>
    <t>NOVA ESPERANCA DO SUL</t>
  </si>
  <si>
    <t>TUBARAO</t>
  </si>
  <si>
    <t>JABOTICABAL</t>
  </si>
  <si>
    <t>EUGENOPOLIS</t>
  </si>
  <si>
    <t>NOVA ITARANA</t>
  </si>
  <si>
    <t>PORTO AMAZONAS</t>
  </si>
  <si>
    <t>NOVA HARTZ</t>
  </si>
  <si>
    <t>TUNAPOLIS</t>
  </si>
  <si>
    <t>JACAREI</t>
  </si>
  <si>
    <t>NOVA REDENCAO</t>
  </si>
  <si>
    <t>PORTO BARREIRO</t>
  </si>
  <si>
    <t>NOVA PADUA</t>
  </si>
  <si>
    <t>TURVO</t>
  </si>
  <si>
    <t>JACI</t>
  </si>
  <si>
    <t>EXTREMA</t>
  </si>
  <si>
    <t>NOVA SOURE</t>
  </si>
  <si>
    <t>PORTO RICO</t>
  </si>
  <si>
    <t>NOVA PALMA</t>
  </si>
  <si>
    <t>UNIAO DO OESTE</t>
  </si>
  <si>
    <t>JACUPIRANGA</t>
  </si>
  <si>
    <t>NOVA VICOSA</t>
  </si>
  <si>
    <t>PORTO VITORIA</t>
  </si>
  <si>
    <t>NOVA PETROPOLIS</t>
  </si>
  <si>
    <t>URUBICI</t>
  </si>
  <si>
    <t>JAGUARIUNA</t>
  </si>
  <si>
    <t>PRADO FERREIRA</t>
  </si>
  <si>
    <t>NOVA PRATA</t>
  </si>
  <si>
    <t>URUPEMA</t>
  </si>
  <si>
    <t>JALES</t>
  </si>
  <si>
    <t>NOVO TRIUNFO</t>
  </si>
  <si>
    <t>PRANCHITA</t>
  </si>
  <si>
    <t>NOVA RAMADA</t>
  </si>
  <si>
    <t>URUSSANGA</t>
  </si>
  <si>
    <t>JAMBEIRO</t>
  </si>
  <si>
    <t>OLINDINA</t>
  </si>
  <si>
    <t>NOVA ROMA DO SUL</t>
  </si>
  <si>
    <t>VARGEAO</t>
  </si>
  <si>
    <t>JANDIRA</t>
  </si>
  <si>
    <t>OLIVEIRA DOS BREJINHOS</t>
  </si>
  <si>
    <t>PRIMEIRO DE MAIO</t>
  </si>
  <si>
    <t>VARGEM</t>
  </si>
  <si>
    <t>OURICANGAS</t>
  </si>
  <si>
    <t>PRUDENTOPOLIS</t>
  </si>
  <si>
    <t>NOVO CABRAIS</t>
  </si>
  <si>
    <t>JARINU</t>
  </si>
  <si>
    <t>OUROLANDIA</t>
  </si>
  <si>
    <t>QUARTO CENTENARIO</t>
  </si>
  <si>
    <t>NOVO HAMBURGO</t>
  </si>
  <si>
    <t>VIDAL RAMOS</t>
  </si>
  <si>
    <t>JAU</t>
  </si>
  <si>
    <t>PALMAS DE MONTE ALTO</t>
  </si>
  <si>
    <t>QUATIGUA</t>
  </si>
  <si>
    <t>NOVO MACHADO</t>
  </si>
  <si>
    <t>VIDEIRA</t>
  </si>
  <si>
    <t>JERIQUARA</t>
  </si>
  <si>
    <t>PALMEIRAS</t>
  </si>
  <si>
    <t>QUATRO BARRAS</t>
  </si>
  <si>
    <t>NOVO TIRADENTES</t>
  </si>
  <si>
    <t>VITOR MEIRELES</t>
  </si>
  <si>
    <t>JOANOPOLIS</t>
  </si>
  <si>
    <t>PARAMIRIM</t>
  </si>
  <si>
    <t>QUATRO PONTES</t>
  </si>
  <si>
    <t>NOVO XINGU</t>
  </si>
  <si>
    <t>WITMARSUM</t>
  </si>
  <si>
    <t>JOAO RAMALHO</t>
  </si>
  <si>
    <t>PARATINGA</t>
  </si>
  <si>
    <t>QUEDAS DO IGUACU</t>
  </si>
  <si>
    <t>NOVO BARREIRO</t>
  </si>
  <si>
    <t>XANXERÊ</t>
  </si>
  <si>
    <t>JOSE BONIFACIO</t>
  </si>
  <si>
    <t>PARIPIRANGA</t>
  </si>
  <si>
    <t>QUERÊNCIA DO NORTE</t>
  </si>
  <si>
    <t>OSORIO</t>
  </si>
  <si>
    <t>XAVANTINA</t>
  </si>
  <si>
    <t>JULIO MESQUITA</t>
  </si>
  <si>
    <t>PAU BRASIL</t>
  </si>
  <si>
    <t>QUINTA DO SOL</t>
  </si>
  <si>
    <t>PAIM FILHO</t>
  </si>
  <si>
    <t>XAXIM</t>
  </si>
  <si>
    <t>JUMIRIM</t>
  </si>
  <si>
    <t>PAULO AFONSO</t>
  </si>
  <si>
    <t>QUITANDINHA</t>
  </si>
  <si>
    <t>PALMARES DO SUL</t>
  </si>
  <si>
    <t>ZORTEA</t>
  </si>
  <si>
    <t>JUNDIAI</t>
  </si>
  <si>
    <t>PE DE SERRA</t>
  </si>
  <si>
    <t>RAMILANDIA</t>
  </si>
  <si>
    <t>PALMEIRA DAS MISSOES</t>
  </si>
  <si>
    <t>BALNEARIO RINCAO</t>
  </si>
  <si>
    <t>JUNQUEIROPOLIS</t>
  </si>
  <si>
    <t>PEDRAO</t>
  </si>
  <si>
    <t>RANCHO ALEGRE</t>
  </si>
  <si>
    <t>PALMITINHO</t>
  </si>
  <si>
    <t>JUQUIA</t>
  </si>
  <si>
    <t>PEDRO ALEXANDRE</t>
  </si>
  <si>
    <t>RANCHO ALEGRE D OESTE</t>
  </si>
  <si>
    <t>PANAMBI</t>
  </si>
  <si>
    <t>JUQUITIBA</t>
  </si>
  <si>
    <t>PIATA</t>
  </si>
  <si>
    <t>REALEZA</t>
  </si>
  <si>
    <t>PANTANO GRANDE</t>
  </si>
  <si>
    <t>LAGOINHA</t>
  </si>
  <si>
    <t>PILAO ARCADO</t>
  </si>
  <si>
    <t>REBOUCAS</t>
  </si>
  <si>
    <t>PARAI</t>
  </si>
  <si>
    <t>LARANJAL PAULISTA</t>
  </si>
  <si>
    <t>FREI INOCÊNCIO</t>
  </si>
  <si>
    <t>PINDAI</t>
  </si>
  <si>
    <t>RENASCENCA</t>
  </si>
  <si>
    <t>PARAISO DO SUL</t>
  </si>
  <si>
    <t>LAVINIA</t>
  </si>
  <si>
    <t>PINDOBACU</t>
  </si>
  <si>
    <t>RESERVA</t>
  </si>
  <si>
    <t>PARECI NOVO</t>
  </si>
  <si>
    <t>LAVRINHAS</t>
  </si>
  <si>
    <t>PINTADAS</t>
  </si>
  <si>
    <t>RESERVA DO IGUACU</t>
  </si>
  <si>
    <t>PAROBE</t>
  </si>
  <si>
    <t>LEME</t>
  </si>
  <si>
    <t>PIRAI DO NORTE</t>
  </si>
  <si>
    <t>RIBEIRAO CLARO</t>
  </si>
  <si>
    <t>PASSA SETE</t>
  </si>
  <si>
    <t>LENCOIS PAULISTA</t>
  </si>
  <si>
    <t>PIRIPA</t>
  </si>
  <si>
    <t>RIBEIRAO DO PINHAL</t>
  </si>
  <si>
    <t>PASSO DO SOBRADO</t>
  </si>
  <si>
    <t>LIMEIRA</t>
  </si>
  <si>
    <t>PIRITIBA</t>
  </si>
  <si>
    <t>RIO AZUL</t>
  </si>
  <si>
    <t>PASSO FUNDO</t>
  </si>
  <si>
    <t>LINDOIA</t>
  </si>
  <si>
    <t>PLANALTINO</t>
  </si>
  <si>
    <t>RIO BOM</t>
  </si>
  <si>
    <t>PAULO BENTO</t>
  </si>
  <si>
    <t>LINS</t>
  </si>
  <si>
    <t>RIO BONITO DO IGUACU</t>
  </si>
  <si>
    <t>PAVERAMA</t>
  </si>
  <si>
    <t>LORENA</t>
  </si>
  <si>
    <t>POCOES</t>
  </si>
  <si>
    <t>RIO BRANCO DO IVAI</t>
  </si>
  <si>
    <t>PEDRAS ALTAS</t>
  </si>
  <si>
    <t>LOURDES</t>
  </si>
  <si>
    <t>POJUCA</t>
  </si>
  <si>
    <t>RIO BRANCO DO SUL</t>
  </si>
  <si>
    <t>PEDRO OSORIO</t>
  </si>
  <si>
    <t>LOUVEIRA</t>
  </si>
  <si>
    <t>PONTO NOVO</t>
  </si>
  <si>
    <t>PEJUCARA</t>
  </si>
  <si>
    <t>LUCELIA</t>
  </si>
  <si>
    <t>PORTO SEGURO</t>
  </si>
  <si>
    <t>ROLANDIA</t>
  </si>
  <si>
    <t>PELOTAS</t>
  </si>
  <si>
    <t>LUCIANOPOLIS</t>
  </si>
  <si>
    <t>POTIRAGUA</t>
  </si>
  <si>
    <t>RONCADOR</t>
  </si>
  <si>
    <t>PICADA CAFE</t>
  </si>
  <si>
    <t>LUIS ANTONIO</t>
  </si>
  <si>
    <t>PRADO</t>
  </si>
  <si>
    <t>RONDON</t>
  </si>
  <si>
    <t>PINHAL</t>
  </si>
  <si>
    <t>LUIZIANIA</t>
  </si>
  <si>
    <t>ROSARIO DO IVAI</t>
  </si>
  <si>
    <t>PINHAL DA SERRA</t>
  </si>
  <si>
    <t>LUPERCIO</t>
  </si>
  <si>
    <t>PRESIDENTE JANIO QUADROS</t>
  </si>
  <si>
    <t>SABAUDIA</t>
  </si>
  <si>
    <t>PINHAL GRANDE</t>
  </si>
  <si>
    <t>LUTECIA</t>
  </si>
  <si>
    <t>PRESIDENTE TANCREDO NEVES</t>
  </si>
  <si>
    <t>SALGADO FILHO</t>
  </si>
  <si>
    <t>PINHEIRINHO DO VALE</t>
  </si>
  <si>
    <t>MACATUBA</t>
  </si>
  <si>
    <t>SALTO DO ITARARE</t>
  </si>
  <si>
    <t>PINHEIRO MACHADO</t>
  </si>
  <si>
    <t>MACAUBAL</t>
  </si>
  <si>
    <t>QUIJINGUE</t>
  </si>
  <si>
    <t>SALTO DO LONTRA</t>
  </si>
  <si>
    <t>PINTO BANDEIRA</t>
  </si>
  <si>
    <t>MACEDONIA</t>
  </si>
  <si>
    <t>QUIXABEIRA</t>
  </si>
  <si>
    <t>SANTA AMELIA</t>
  </si>
  <si>
    <t>PIRAPO</t>
  </si>
  <si>
    <t>MAGDA</t>
  </si>
  <si>
    <t>RAFAEL JAMBEIRO</t>
  </si>
  <si>
    <t>SANTA CECILIA DO PAVAO</t>
  </si>
  <si>
    <t>PIRATINI</t>
  </si>
  <si>
    <t>MAIRINQUE</t>
  </si>
  <si>
    <t>REMANSO</t>
  </si>
  <si>
    <t>SANTA CRUZ DE MONTE CASTELO</t>
  </si>
  <si>
    <t>MAIRIPORA</t>
  </si>
  <si>
    <t>RETIROLANDIA</t>
  </si>
  <si>
    <t>SANTA FE</t>
  </si>
  <si>
    <t>POCO DAS ANTAS</t>
  </si>
  <si>
    <t>MANDURI</t>
  </si>
  <si>
    <t>GUARANI</t>
  </si>
  <si>
    <t>RIACHAO DAS NEVES</t>
  </si>
  <si>
    <t>PONTAO</t>
  </si>
  <si>
    <t>MARABA PAULISTA</t>
  </si>
  <si>
    <t>RIACHAO DO JACUIPE</t>
  </si>
  <si>
    <t>PONTE PRETA</t>
  </si>
  <si>
    <t>MARACAI</t>
  </si>
  <si>
    <t>GUARDA-MOR</t>
  </si>
  <si>
    <t>SANTA ISABEL DO IVAI</t>
  </si>
  <si>
    <t>PORTAO</t>
  </si>
  <si>
    <t>MARAPOAMA</t>
  </si>
  <si>
    <t>RIBEIRA DO AMPARO</t>
  </si>
  <si>
    <t>SANTA IZABEL DO OESTE</t>
  </si>
  <si>
    <t>PORTO ALEGRE</t>
  </si>
  <si>
    <t>MARIAPOLIS</t>
  </si>
  <si>
    <t>GUIDOVAL</t>
  </si>
  <si>
    <t>RIBEIRA DO POMBAL</t>
  </si>
  <si>
    <t>SANTA LUCIA</t>
  </si>
  <si>
    <t>PORTO LUCENA</t>
  </si>
  <si>
    <t>MARILIA</t>
  </si>
  <si>
    <t>RIBEIRAO DO LARGO</t>
  </si>
  <si>
    <t>SANTA MARIA DO OESTE</t>
  </si>
  <si>
    <t>PORTO MAUA</t>
  </si>
  <si>
    <t>MARINOPOLIS</t>
  </si>
  <si>
    <t>GUIRICEMA</t>
  </si>
  <si>
    <t>RIO DE CONTAS</t>
  </si>
  <si>
    <t>SANTA MARIANA</t>
  </si>
  <si>
    <t>PORTO VERA CRUZ</t>
  </si>
  <si>
    <t>MARTINOPOLIS</t>
  </si>
  <si>
    <t>RIO DO ANTONIO</t>
  </si>
  <si>
    <t>SANTA MONICA</t>
  </si>
  <si>
    <t>PORTO XAVIER</t>
  </si>
  <si>
    <t>MATAO</t>
  </si>
  <si>
    <t>RIO DO PIRES</t>
  </si>
  <si>
    <t>SANTANA DO ITARARE</t>
  </si>
  <si>
    <t>POUSO NOVO</t>
  </si>
  <si>
    <t>MAUA</t>
  </si>
  <si>
    <t>RIO REAL</t>
  </si>
  <si>
    <t>SANTA TEREZA DO OESTE</t>
  </si>
  <si>
    <t>PRESIDENTE LUCENA</t>
  </si>
  <si>
    <t>MENDONCA</t>
  </si>
  <si>
    <t>RODELAS</t>
  </si>
  <si>
    <t>SANTA TEREZINHA DE ITAIPU</t>
  </si>
  <si>
    <t>PROGRESSO</t>
  </si>
  <si>
    <t>MERIDIANO</t>
  </si>
  <si>
    <t>SANTO ANTONIO DA PLATINA</t>
  </si>
  <si>
    <t>PROTASIO ALVES</t>
  </si>
  <si>
    <t>MESOPOLIS</t>
  </si>
  <si>
    <t>SALINAS DA MARGARIDA</t>
  </si>
  <si>
    <t>SANTO ANTONIO DO CAIUA</t>
  </si>
  <si>
    <t>PUTINGA</t>
  </si>
  <si>
    <t>MIGUELOPOLIS</t>
  </si>
  <si>
    <t>SALVADOR</t>
  </si>
  <si>
    <t>SANTO ANTONIO DO PARAISO</t>
  </si>
  <si>
    <t>QUARAI</t>
  </si>
  <si>
    <t>MINEIROS DO TIETÊ</t>
  </si>
  <si>
    <t>SANTO ANTONIO DO SUDOESTE</t>
  </si>
  <si>
    <t>QUATRO IRMAOS</t>
  </si>
  <si>
    <t>MIRACATU</t>
  </si>
  <si>
    <t>SANTA BRIGIDA</t>
  </si>
  <si>
    <t>SANTO INACIO</t>
  </si>
  <si>
    <t>QUEVEDOS</t>
  </si>
  <si>
    <t>MIRA ESTRELA</t>
  </si>
  <si>
    <t>SANTA CRUZ CABRALIA</t>
  </si>
  <si>
    <t>SAO CARLOS DO IVAI</t>
  </si>
  <si>
    <t>QUINZE DE NOVEMBRO</t>
  </si>
  <si>
    <t>MIRANDOPOLIS</t>
  </si>
  <si>
    <t>SANTA CRUZ DA VITORIA</t>
  </si>
  <si>
    <t>SAO JERONIMO DA SERRA</t>
  </si>
  <si>
    <t>REDENTORA</t>
  </si>
  <si>
    <t>MIRANTE DO PARANAPANEMA</t>
  </si>
  <si>
    <t>RELVADO</t>
  </si>
  <si>
    <t>MIRASSOL</t>
  </si>
  <si>
    <t>SANTALUZ</t>
  </si>
  <si>
    <t>SAO JOAO DO CAIUA</t>
  </si>
  <si>
    <t>RESTINGA SECA</t>
  </si>
  <si>
    <t>MIRASSOLANDIA</t>
  </si>
  <si>
    <t>SAO JOAO DO IVAI</t>
  </si>
  <si>
    <t>RIO DOS INDIOS</t>
  </si>
  <si>
    <t>MOCOCA</t>
  </si>
  <si>
    <t>SANTA MARIA DA VITORIA</t>
  </si>
  <si>
    <t>SAO JOAO DO TRIUNFO</t>
  </si>
  <si>
    <t>RIO GRANDE</t>
  </si>
  <si>
    <t>MOJI DAS CRUZES</t>
  </si>
  <si>
    <t>SAO JORGE D OESTE</t>
  </si>
  <si>
    <t>RIO PARDO</t>
  </si>
  <si>
    <t>MOGI GUACU</t>
  </si>
  <si>
    <t>SANTANOPOLIS</t>
  </si>
  <si>
    <t>SAO JORGE DO IVAI</t>
  </si>
  <si>
    <t>RIOZINHO</t>
  </si>
  <si>
    <t>MOJI-MIRIM</t>
  </si>
  <si>
    <t>SANTA RITA DE CASSIA</t>
  </si>
  <si>
    <t>SAO JORGE DO PATROCINIO</t>
  </si>
  <si>
    <t>ROCA SALES</t>
  </si>
  <si>
    <t>MOMBUCA</t>
  </si>
  <si>
    <t>SAO JOSE DA BOA VISTA</t>
  </si>
  <si>
    <t>RODEIO BONITO</t>
  </si>
  <si>
    <t>MONCOES</t>
  </si>
  <si>
    <t>SANTO AMARO</t>
  </si>
  <si>
    <t>SAO JOSE DAS PALMEIRAS</t>
  </si>
  <si>
    <t>ROLADOR</t>
  </si>
  <si>
    <t>MONGAGUA</t>
  </si>
  <si>
    <t>SANTO ANTONIO DE JESUS</t>
  </si>
  <si>
    <t>SAO JOSE DOS PINHAIS</t>
  </si>
  <si>
    <t>ROLANTE</t>
  </si>
  <si>
    <t>MONTE ALEGRE DO SUL</t>
  </si>
  <si>
    <t>SANTO ESTÊVAO</t>
  </si>
  <si>
    <t>SAO MANOEL DO PARANA</t>
  </si>
  <si>
    <t>RONDA ALTA</t>
  </si>
  <si>
    <t>MONTE ALTO</t>
  </si>
  <si>
    <t>SAO DESIDERIO</t>
  </si>
  <si>
    <t>SAO MATEUS DO SUL</t>
  </si>
  <si>
    <t>RONDINHA</t>
  </si>
  <si>
    <t>MONTE APRAZIVEL</t>
  </si>
  <si>
    <t>SAO MIGUEL DO IGUACU</t>
  </si>
  <si>
    <t>ROQUE GONZALES</t>
  </si>
  <si>
    <t>MONTE AZUL PAULISTA</t>
  </si>
  <si>
    <t>SAO FELIX</t>
  </si>
  <si>
    <t>SAO PEDRO DO IGUACU</t>
  </si>
  <si>
    <t>ROSARIO DO SUL</t>
  </si>
  <si>
    <t>SAO FELIX DO CORIBE</t>
  </si>
  <si>
    <t>SAO PEDRO DO IVAI</t>
  </si>
  <si>
    <t>SAGRADA FAMILIA</t>
  </si>
  <si>
    <t>MONTEIRO LOBATO</t>
  </si>
  <si>
    <t>SAO FELIPE</t>
  </si>
  <si>
    <t>SAO PEDRO DO PARANA</t>
  </si>
  <si>
    <t>SALDANHA MARINHO</t>
  </si>
  <si>
    <t>MONTE MOR</t>
  </si>
  <si>
    <t>SAO FRANCISCO DO CONDE</t>
  </si>
  <si>
    <t>SAO SEBASTIAO DA AMOREIRA</t>
  </si>
  <si>
    <t>SALTO DO JACUI</t>
  </si>
  <si>
    <t>MORRO AGUDO</t>
  </si>
  <si>
    <t>SAO GABRIEL</t>
  </si>
  <si>
    <t>SALVADOR DAS MISSOES</t>
  </si>
  <si>
    <t>MORUNGABA</t>
  </si>
  <si>
    <t>SAO GONCALO DOS CAMPOS</t>
  </si>
  <si>
    <t>SAPOPEMA</t>
  </si>
  <si>
    <t>SALVADOR DO SUL</t>
  </si>
  <si>
    <t>MOTUCA</t>
  </si>
  <si>
    <t>SAO JOSE DA VITORIA</t>
  </si>
  <si>
    <t>SARANDI</t>
  </si>
  <si>
    <t>SANANDUVA</t>
  </si>
  <si>
    <t>MURUTINGA DO SUL</t>
  </si>
  <si>
    <t>SAO JOSE DO JACUIPE</t>
  </si>
  <si>
    <t>SAUDADE DO IGUACU</t>
  </si>
  <si>
    <t>SANTA BARBARA DO SUL</t>
  </si>
  <si>
    <t>NANTES</t>
  </si>
  <si>
    <t>SAO MIGUEL DAS MATAS</t>
  </si>
  <si>
    <t>SENGES</t>
  </si>
  <si>
    <t>SANTA CECILIA DO SUL</t>
  </si>
  <si>
    <t>NARANDIBA</t>
  </si>
  <si>
    <t>SAO SEBASTIAO DO PASSE</t>
  </si>
  <si>
    <t>SERRANOPOLIS DO IGUACU</t>
  </si>
  <si>
    <t>SANTA CLARA DO SUL</t>
  </si>
  <si>
    <t>NATIVIDADE DA SERRA</t>
  </si>
  <si>
    <t>SAPEACU</t>
  </si>
  <si>
    <t>SERTANEJA</t>
  </si>
  <si>
    <t>SANTA CRUZ DO SUL</t>
  </si>
  <si>
    <t>NAZARE PAULISTA</t>
  </si>
  <si>
    <t>SATIRO DIAS</t>
  </si>
  <si>
    <t>SERTANOPOLIS</t>
  </si>
  <si>
    <t>NEVES PAULISTA</t>
  </si>
  <si>
    <t>SAUBARA</t>
  </si>
  <si>
    <t>SIQUEIRA CAMPOS</t>
  </si>
  <si>
    <t>SANTA MARIA DO HERVAL</t>
  </si>
  <si>
    <t>NHANDEARA</t>
  </si>
  <si>
    <t>SAUDE</t>
  </si>
  <si>
    <t>SULINA</t>
  </si>
  <si>
    <t>SANTA MARGARIDA DO SUL</t>
  </si>
  <si>
    <t>NIPOA</t>
  </si>
  <si>
    <t>SEABRA</t>
  </si>
  <si>
    <t>TAMARANA</t>
  </si>
  <si>
    <t>SANTANA DA BOA VISTA</t>
  </si>
  <si>
    <t>NOVA ALIANCA</t>
  </si>
  <si>
    <t>SEBASTIAO LARANJEIRAS</t>
  </si>
  <si>
    <t>TAMBOARA</t>
  </si>
  <si>
    <t>SANTANA DO LIVRAMENTO</t>
  </si>
  <si>
    <t>NOVA CAMPINA</t>
  </si>
  <si>
    <t>ITAMARATI DE MINAS</t>
  </si>
  <si>
    <t>SENHOR DO BONFIM</t>
  </si>
  <si>
    <t>TAPEJARA</t>
  </si>
  <si>
    <t>SANTA ROSA</t>
  </si>
  <si>
    <t>NOVA CANAA PAULISTA</t>
  </si>
  <si>
    <t>SERRA DO RAMALHO</t>
  </si>
  <si>
    <t>SANTA TEREZA</t>
  </si>
  <si>
    <t>NOVA CASTILHO</t>
  </si>
  <si>
    <t>SENTO SE</t>
  </si>
  <si>
    <t>TEIXEIRA SOARES</t>
  </si>
  <si>
    <t>SANTA VITORIA DO PALMAR</t>
  </si>
  <si>
    <t>NOVA EUROPA</t>
  </si>
  <si>
    <t>ITAMOGI</t>
  </si>
  <si>
    <t>SERRA DOURADA</t>
  </si>
  <si>
    <t>TELÊMACO BORBA</t>
  </si>
  <si>
    <t>SANTIAGO</t>
  </si>
  <si>
    <t>NOVA GRANADA</t>
  </si>
  <si>
    <t>SERRA PRETA</t>
  </si>
  <si>
    <t>TERRA BOA</t>
  </si>
  <si>
    <t>SANTO ANGELO</t>
  </si>
  <si>
    <t>NOVA GUATAPORANGA</t>
  </si>
  <si>
    <t>TERRA RICA</t>
  </si>
  <si>
    <t>SANTO ANTONIO DO PALMA</t>
  </si>
  <si>
    <t>NOVA INDEPENDÊNCIA</t>
  </si>
  <si>
    <t>SERROLANDIA</t>
  </si>
  <si>
    <t>TERRA ROXA</t>
  </si>
  <si>
    <t>SANTO ANTONIO DA PATRULHA</t>
  </si>
  <si>
    <t>NOVAIS</t>
  </si>
  <si>
    <t>SIMOES FILHO</t>
  </si>
  <si>
    <t>TIBAGI</t>
  </si>
  <si>
    <t>SANTO ANTONIO DAS MISSOES</t>
  </si>
  <si>
    <t>NOVA LUZITANIA</t>
  </si>
  <si>
    <t>SITIO DO MATO</t>
  </si>
  <si>
    <t>TIJUCAS DO SUL</t>
  </si>
  <si>
    <t>SANTO ANTONIO DO PLANALTO</t>
  </si>
  <si>
    <t>NOVA ODESSA</t>
  </si>
  <si>
    <t>SITIO DO QUINTO</t>
  </si>
  <si>
    <t>TOLEDO</t>
  </si>
  <si>
    <t>SANTO AUGUSTO</t>
  </si>
  <si>
    <t>SOBRADINHO</t>
  </si>
  <si>
    <t>TOMAZINA</t>
  </si>
  <si>
    <t>SANTO CRISTO</t>
  </si>
  <si>
    <t>NUPORANGA</t>
  </si>
  <si>
    <t>SOUTO SOARES</t>
  </si>
  <si>
    <t>TRÊS BARRAS DO PARANA</t>
  </si>
  <si>
    <t>SANTO EXPEDITO DO SUL</t>
  </si>
  <si>
    <t>OCAUCU</t>
  </si>
  <si>
    <t>TABOCAS DO BREJO VELHO</t>
  </si>
  <si>
    <t>TUNAS DO PARANA</t>
  </si>
  <si>
    <t>SAO BORJA</t>
  </si>
  <si>
    <t>OLEO</t>
  </si>
  <si>
    <t>TANHACU</t>
  </si>
  <si>
    <t>TUNEIRAS DO OESTE</t>
  </si>
  <si>
    <t>SAO DOMINGOS DO SUL</t>
  </si>
  <si>
    <t>OLIMPIA</t>
  </si>
  <si>
    <t>TANQUE NOVO</t>
  </si>
  <si>
    <t>TUPASSI</t>
  </si>
  <si>
    <t>SAO FRANCISCO DE ASSIS</t>
  </si>
  <si>
    <t>ONDA VERDE</t>
  </si>
  <si>
    <t>TANQUINHO</t>
  </si>
  <si>
    <t>ORIENTE</t>
  </si>
  <si>
    <t>UBIRATA</t>
  </si>
  <si>
    <t>ORINDIUVA</t>
  </si>
  <si>
    <t>TAPIRAMUTA</t>
  </si>
  <si>
    <t>UMUARAMA</t>
  </si>
  <si>
    <t>SAO JERONIMO</t>
  </si>
  <si>
    <t>ORLANDIA</t>
  </si>
  <si>
    <t>TEIXEIRA DE FREITAS</t>
  </si>
  <si>
    <t>UNIAO DA VITORIA</t>
  </si>
  <si>
    <t>SAO JOAO DA URTIGA</t>
  </si>
  <si>
    <t>OSASCO</t>
  </si>
  <si>
    <t>TEODORO SAMPAIO</t>
  </si>
  <si>
    <t>UNIFLOR</t>
  </si>
  <si>
    <t>SAO JOAO DO POLÊSINE</t>
  </si>
  <si>
    <t>OSCAR BRESSANE</t>
  </si>
  <si>
    <t>TEOFILANDIA</t>
  </si>
  <si>
    <t>URAI</t>
  </si>
  <si>
    <t>SAO JORGE</t>
  </si>
  <si>
    <t>OSVALDO CRUZ</t>
  </si>
  <si>
    <t>TEOLANDIA</t>
  </si>
  <si>
    <t>SAO JOSE DAS MISSOES</t>
  </si>
  <si>
    <t>OURINHOS</t>
  </si>
  <si>
    <t>VENTANIA</t>
  </si>
  <si>
    <t>SAO JOSE DO HERVAL</t>
  </si>
  <si>
    <t>OUROESTE</t>
  </si>
  <si>
    <t>TREMEDAL</t>
  </si>
  <si>
    <t>VERA CRUZ DO OESTE</t>
  </si>
  <si>
    <t>SAO JOSE DO HORTÊNCIO</t>
  </si>
  <si>
    <t>TUCANO</t>
  </si>
  <si>
    <t>VERÊ</t>
  </si>
  <si>
    <t>SAO JOSE DO INHACORA</t>
  </si>
  <si>
    <t>PACAEMBU</t>
  </si>
  <si>
    <t>UAUA</t>
  </si>
  <si>
    <t>VILA ALTA</t>
  </si>
  <si>
    <t>SAO JOSE DO NORTE</t>
  </si>
  <si>
    <t>UBAIRA</t>
  </si>
  <si>
    <t>DOUTOR ULYSSES</t>
  </si>
  <si>
    <t>SAO JOSE DO OURO</t>
  </si>
  <si>
    <t>PALMARES PAULISTA</t>
  </si>
  <si>
    <t>UBAITABA</t>
  </si>
  <si>
    <t>VIRMOND</t>
  </si>
  <si>
    <t>SAO JOSE DO SUL</t>
  </si>
  <si>
    <t>PALMEIRA D OESTE</t>
  </si>
  <si>
    <t>UBATA</t>
  </si>
  <si>
    <t>VITORINO</t>
  </si>
  <si>
    <t>SAO JOSE DOS AUSENTES</t>
  </si>
  <si>
    <t>UIBAI</t>
  </si>
  <si>
    <t>XAMBRÊ</t>
  </si>
  <si>
    <t>SAO LEOPOLDO</t>
  </si>
  <si>
    <t>PANORAMA</t>
  </si>
  <si>
    <t>UMBURANAS</t>
  </si>
  <si>
    <t>SAO LOURENCO DO SUL</t>
  </si>
  <si>
    <t>PARAGUACU PAULISTA</t>
  </si>
  <si>
    <t>UNA</t>
  </si>
  <si>
    <t>SAO LUIZ GONZAGA</t>
  </si>
  <si>
    <t>PARAIBUNA</t>
  </si>
  <si>
    <t>URANDI</t>
  </si>
  <si>
    <t>SAO MARCOS</t>
  </si>
  <si>
    <t>URUCUCA</t>
  </si>
  <si>
    <t>PARANAPANEMA</t>
  </si>
  <si>
    <t>UTINGA</t>
  </si>
  <si>
    <t>SAO MARTINHO DA SERRA</t>
  </si>
  <si>
    <t>PARANAPUA</t>
  </si>
  <si>
    <t>SAO MIGUEL DAS MISSOES</t>
  </si>
  <si>
    <t>PARAPUA</t>
  </si>
  <si>
    <t>VALENTE</t>
  </si>
  <si>
    <t>SAO NICOLAU</t>
  </si>
  <si>
    <t>PARDINHO</t>
  </si>
  <si>
    <t>VARZEA DA ROCA</t>
  </si>
  <si>
    <t>SAO PAULO DAS MISSOES</t>
  </si>
  <si>
    <t>PARIQUERA-ACU</t>
  </si>
  <si>
    <t>VARZEA DO POCO</t>
  </si>
  <si>
    <t>SAO PEDRO DA SERRA</t>
  </si>
  <si>
    <t>PARISI</t>
  </si>
  <si>
    <t>VARZEA NOVA</t>
  </si>
  <si>
    <t>SAO PEDRO DAS MISSOES</t>
  </si>
  <si>
    <t>PATROCINIO PAULISTA</t>
  </si>
  <si>
    <t>VARZEDO</t>
  </si>
  <si>
    <t>SAO PEDRO DO BUTIA</t>
  </si>
  <si>
    <t>PAULICEIA</t>
  </si>
  <si>
    <t>SAO PEDRO DO SUL</t>
  </si>
  <si>
    <t>PAULINIA</t>
  </si>
  <si>
    <t>VEREDA</t>
  </si>
  <si>
    <t>SAO SEBASTIAO DO CAI</t>
  </si>
  <si>
    <t>PAULISTANIA</t>
  </si>
  <si>
    <t>VITORIA DA CONQUISTA</t>
  </si>
  <si>
    <t>SAO SEPE</t>
  </si>
  <si>
    <t>PAULO DE FARIA</t>
  </si>
  <si>
    <t>WAGNER</t>
  </si>
  <si>
    <t>SAO VALENTIM</t>
  </si>
  <si>
    <t>PEDERNEIRAS</t>
  </si>
  <si>
    <t>WANDERLEY</t>
  </si>
  <si>
    <t>SAO VALENTIM DO SUL</t>
  </si>
  <si>
    <t>PEDRA BELA</t>
  </si>
  <si>
    <t>WENCESLAU GUIMARAES</t>
  </si>
  <si>
    <t>SAO VALERIO DO SUL</t>
  </si>
  <si>
    <t>PEDRANOPOLIS</t>
  </si>
  <si>
    <t>XIQUE-XIQUE</t>
  </si>
  <si>
    <t>SAO VENDELINO</t>
  </si>
  <si>
    <t>PEDREGULHO</t>
  </si>
  <si>
    <t>SAO VICENTE DO SUL</t>
  </si>
  <si>
    <t>PEDREIRA</t>
  </si>
  <si>
    <t>SAPIRANGA</t>
  </si>
  <si>
    <t>PEDRINHAS PAULISTA</t>
  </si>
  <si>
    <t>SAPUCAIA DO SUL</t>
  </si>
  <si>
    <t>PEDRO DE TOLEDO</t>
  </si>
  <si>
    <t>PENAPOLIS</t>
  </si>
  <si>
    <t>SEBERI</t>
  </si>
  <si>
    <t>PEREIRA BARRETO</t>
  </si>
  <si>
    <t>SEDE NOVA</t>
  </si>
  <si>
    <t>PEREIRAS</t>
  </si>
  <si>
    <t>SEGREDO</t>
  </si>
  <si>
    <t>PERUIBE</t>
  </si>
  <si>
    <t>SELBACH</t>
  </si>
  <si>
    <t>PIACATU</t>
  </si>
  <si>
    <t>SENADOR SALGADO FILHO</t>
  </si>
  <si>
    <t>PIEDADE</t>
  </si>
  <si>
    <t>SENTINELA DO SUL</t>
  </si>
  <si>
    <t>PILAR DO SUL</t>
  </si>
  <si>
    <t>SERAFINA CORRÊA</t>
  </si>
  <si>
    <t>PINDAMONHANGABA</t>
  </si>
  <si>
    <t>SERIO</t>
  </si>
  <si>
    <t>PINDORAMA</t>
  </si>
  <si>
    <t>SERTAO</t>
  </si>
  <si>
    <t>SERTAO SANTANA</t>
  </si>
  <si>
    <t>PIQUEROBI</t>
  </si>
  <si>
    <t>SETE DE SETEMBRO</t>
  </si>
  <si>
    <t>PIQUETE</t>
  </si>
  <si>
    <t>SEVERIANO DE ALMEIDA</t>
  </si>
  <si>
    <t>PIRACAIA</t>
  </si>
  <si>
    <t>SILVEIRA MARTINS</t>
  </si>
  <si>
    <t>PIRACICABA</t>
  </si>
  <si>
    <t>SINIMBU</t>
  </si>
  <si>
    <t>PIRAJU</t>
  </si>
  <si>
    <t>PIRAJUI</t>
  </si>
  <si>
    <t>PIRANGI</t>
  </si>
  <si>
    <t>TABAI</t>
  </si>
  <si>
    <t>PIRAPORA DO BOM JESUS</t>
  </si>
  <si>
    <t>PIRAPOZINHO</t>
  </si>
  <si>
    <t>LEOPOLDINA</t>
  </si>
  <si>
    <t>TAPERA</t>
  </si>
  <si>
    <t>PIRASSUNUNGA</t>
  </si>
  <si>
    <t>TAPES</t>
  </si>
  <si>
    <t>PIRATININGA</t>
  </si>
  <si>
    <t>TAQUARA</t>
  </si>
  <si>
    <t>TAQUARI</t>
  </si>
  <si>
    <t>TAQUARUCU DO SUL</t>
  </si>
  <si>
    <t>PLATINA</t>
  </si>
  <si>
    <t>LUISBURGO</t>
  </si>
  <si>
    <t>POA</t>
  </si>
  <si>
    <t>TENENTE PORTELA</t>
  </si>
  <si>
    <t>POLONI</t>
  </si>
  <si>
    <t>TERRA DE AREIA</t>
  </si>
  <si>
    <t>POMPEIA</t>
  </si>
  <si>
    <t>TEUTONIA</t>
  </si>
  <si>
    <t>PONGAI</t>
  </si>
  <si>
    <t>TIO HUGO</t>
  </si>
  <si>
    <t>PONTAL</t>
  </si>
  <si>
    <t>TIRADENTES DO SUL</t>
  </si>
  <si>
    <t>PONTALINDA</t>
  </si>
  <si>
    <t>TOROPI</t>
  </si>
  <si>
    <t>PONTES GESTAL</t>
  </si>
  <si>
    <t>TORRES</t>
  </si>
  <si>
    <t>POPULINA</t>
  </si>
  <si>
    <t>TRAMANDAI</t>
  </si>
  <si>
    <t>PORANGABA</t>
  </si>
  <si>
    <t>TRAVESSEIRO</t>
  </si>
  <si>
    <t>PORTO FELIZ</t>
  </si>
  <si>
    <t>TRÊS ARROIOS</t>
  </si>
  <si>
    <t>PORTO FERREIRA</t>
  </si>
  <si>
    <t>MANHUMIRIM</t>
  </si>
  <si>
    <t>TRÊS CACHOEIRAS</t>
  </si>
  <si>
    <t>POTIM</t>
  </si>
  <si>
    <t>TRÊS COROAS</t>
  </si>
  <si>
    <t>POTIRENDABA</t>
  </si>
  <si>
    <t>TRÊS DE MAIO</t>
  </si>
  <si>
    <t>PRACINHA</t>
  </si>
  <si>
    <t>TRÊS FORQUILHAS</t>
  </si>
  <si>
    <t>PRADOPOLIS</t>
  </si>
  <si>
    <t>TRÊS PALMEIRAS</t>
  </si>
  <si>
    <t>TRÊS PASSOS</t>
  </si>
  <si>
    <t>PRATANIA</t>
  </si>
  <si>
    <t>TRINDADE DO SUL</t>
  </si>
  <si>
    <t>PRESIDENTE ALVES</t>
  </si>
  <si>
    <t>TUCUNDUVA</t>
  </si>
  <si>
    <t>PRESIDENTE EPITACIO</t>
  </si>
  <si>
    <t>TUNAS</t>
  </si>
  <si>
    <t>PRESIDENTE PRUDENTE</t>
  </si>
  <si>
    <t>TUPANCI DO SUL</t>
  </si>
  <si>
    <t>PRESIDENTE VENCESLAU</t>
  </si>
  <si>
    <t>TUPANCIRETA</t>
  </si>
  <si>
    <t>PROMISSAO</t>
  </si>
  <si>
    <t>MARTINS SOARES</t>
  </si>
  <si>
    <t>TUPANDI</t>
  </si>
  <si>
    <t>QUADRA</t>
  </si>
  <si>
    <t>TUPARENDI</t>
  </si>
  <si>
    <t>QUATA</t>
  </si>
  <si>
    <t>TURUCU</t>
  </si>
  <si>
    <t>QUEIROZ</t>
  </si>
  <si>
    <t>UBIRETAMA</t>
  </si>
  <si>
    <t>QUELUZ</t>
  </si>
  <si>
    <t>UNIAO DA SERRA</t>
  </si>
  <si>
    <t>QUINTANA</t>
  </si>
  <si>
    <t>UNISTALDA</t>
  </si>
  <si>
    <t>RAFARD</t>
  </si>
  <si>
    <t>MATIPO</t>
  </si>
  <si>
    <t>URUGUAIANA</t>
  </si>
  <si>
    <t>RANCHARIA</t>
  </si>
  <si>
    <t>VACARIA</t>
  </si>
  <si>
    <t>REDENCAO DA SERRA</t>
  </si>
  <si>
    <t>VALE VERDE</t>
  </si>
  <si>
    <t>REGENTE FEIJO</t>
  </si>
  <si>
    <t>VALE DO SOL</t>
  </si>
  <si>
    <t>REGINOPOLIS</t>
  </si>
  <si>
    <t>VALE REAL</t>
  </si>
  <si>
    <t>REGISTRO</t>
  </si>
  <si>
    <t>VANINI</t>
  </si>
  <si>
    <t>RESTINGA</t>
  </si>
  <si>
    <t>VENANCIO AIRES</t>
  </si>
  <si>
    <t>RIBEIRA</t>
  </si>
  <si>
    <t>MERCÊS</t>
  </si>
  <si>
    <t>RIBEIRAO BONITO</t>
  </si>
  <si>
    <t>VERANOPOLIS</t>
  </si>
  <si>
    <t>RIBEIRAO BRANCO</t>
  </si>
  <si>
    <t>VESPASIANO CORREA</t>
  </si>
  <si>
    <t>RIBEIRAO CORRENTE</t>
  </si>
  <si>
    <t>VIADUTOS</t>
  </si>
  <si>
    <t>RIBEIRAO DO SUL</t>
  </si>
  <si>
    <t>VIAMAO</t>
  </si>
  <si>
    <t>RIBEIRAO DOS INDIOS</t>
  </si>
  <si>
    <t>MIRADOURO</t>
  </si>
  <si>
    <t>VICENTE DUTRA</t>
  </si>
  <si>
    <t>RIBEIRAO GRANDE</t>
  </si>
  <si>
    <t>MIRAI</t>
  </si>
  <si>
    <t>VICTOR GRAEFF</t>
  </si>
  <si>
    <t>RIBEIRAO PIRES</t>
  </si>
  <si>
    <t>VILA FLORES</t>
  </si>
  <si>
    <t>RIBEIRAO PRETO</t>
  </si>
  <si>
    <t>VILA LANGARO</t>
  </si>
  <si>
    <t>RIVERSUL</t>
  </si>
  <si>
    <t>VILA MARIA</t>
  </si>
  <si>
    <t>RIFAINA</t>
  </si>
  <si>
    <t>VILA NOVA DO SUL</t>
  </si>
  <si>
    <t>RINCAO</t>
  </si>
  <si>
    <t>VISTA ALEGRE</t>
  </si>
  <si>
    <t>RINOPOLIS</t>
  </si>
  <si>
    <t>VISTA ALEGRE DO PRATA</t>
  </si>
  <si>
    <t>VISTA GAUCHA</t>
  </si>
  <si>
    <t>RIO DAS PEDRAS</t>
  </si>
  <si>
    <t>VITORIA DAS MISSOES</t>
  </si>
  <si>
    <t>RIO GRANDE DA SERRA</t>
  </si>
  <si>
    <t>WESTFALIA</t>
  </si>
  <si>
    <t>RIOLANDIA</t>
  </si>
  <si>
    <t>XANGRI-LA</t>
  </si>
  <si>
    <t>ROSANA</t>
  </si>
  <si>
    <t>ROSEIRA</t>
  </si>
  <si>
    <t>MONTE SANTO DE MINAS</t>
  </si>
  <si>
    <t>RUBIACEA</t>
  </si>
  <si>
    <t>RUBINEIA</t>
  </si>
  <si>
    <t>SABINO</t>
  </si>
  <si>
    <t>SAGRES</t>
  </si>
  <si>
    <t>SALES</t>
  </si>
  <si>
    <t>SALES OLIVEIRA</t>
  </si>
  <si>
    <t>SALESOPOLIS</t>
  </si>
  <si>
    <t>MUNHOZ</t>
  </si>
  <si>
    <t>SALMOURAO</t>
  </si>
  <si>
    <t>MURIAE</t>
  </si>
  <si>
    <t>SALTO</t>
  </si>
  <si>
    <t>SALTO DE PIRAPORA</t>
  </si>
  <si>
    <t>SALTO GRANDE</t>
  </si>
  <si>
    <t>SANDOVALINA</t>
  </si>
  <si>
    <t>SANTA ADELIA</t>
  </si>
  <si>
    <t>SANTA ALBERTINA</t>
  </si>
  <si>
    <t>SANTA BARBARA D OESTE</t>
  </si>
  <si>
    <t>SANTA BRANCA</t>
  </si>
  <si>
    <t>SANTA CLARA D OESTE</t>
  </si>
  <si>
    <t>SANTA CRUZ DA CONCEICAO</t>
  </si>
  <si>
    <t>SANTA CRUZ DA ESPERANCA</t>
  </si>
  <si>
    <t>SANTA CRUZ DAS PALMEIRAS</t>
  </si>
  <si>
    <t>SANTA CRUZ DO RIO PARDO</t>
  </si>
  <si>
    <t>SANTA ERNESTINA</t>
  </si>
  <si>
    <t>SANTA FE DO SUL</t>
  </si>
  <si>
    <t>SANTA GERTRUDES</t>
  </si>
  <si>
    <t>SANTA MARIA DA SERRA</t>
  </si>
  <si>
    <t>SANTA MERCEDES</t>
  </si>
  <si>
    <t>SANTANA DA PONTE PENSA</t>
  </si>
  <si>
    <t>SANTANA DE PARNAIBA</t>
  </si>
  <si>
    <t>OLHOS-D AGUA</t>
  </si>
  <si>
    <t>SANTA RITA D OESTE</t>
  </si>
  <si>
    <t>SANTA RITA DO PASSA QUATRO</t>
  </si>
  <si>
    <t>SANTA ROSA DE VITERBO</t>
  </si>
  <si>
    <t>SANTA SALETE</t>
  </si>
  <si>
    <t>SANTO ANASTACIO</t>
  </si>
  <si>
    <t>SANTO ANTONIO DA ALEGRIA</t>
  </si>
  <si>
    <t>SANTO ANTONIO DE POSSE</t>
  </si>
  <si>
    <t>SANTO ANTONIO DO ARACANGUA</t>
  </si>
  <si>
    <t>SANTO ANTONIO DO JARDIM</t>
  </si>
  <si>
    <t>SANTO ANTONIO DO PINHAL</t>
  </si>
  <si>
    <t>SANTO EXPEDITO</t>
  </si>
  <si>
    <t>SANTOPOLIS DO AGUAPEI</t>
  </si>
  <si>
    <t>SANTOS</t>
  </si>
  <si>
    <t>SAO BENTO DO SAPUCAI</t>
  </si>
  <si>
    <t>SAO BERNARDO DO CAMPO</t>
  </si>
  <si>
    <t>SAO CAETANO DO SUL</t>
  </si>
  <si>
    <t>PALMA</t>
  </si>
  <si>
    <t>SAO JOAO DA BOA VISTA</t>
  </si>
  <si>
    <t>SAO JOAO DAS DUAS PONTES</t>
  </si>
  <si>
    <t>SAO JOAO DE IRACEMA</t>
  </si>
  <si>
    <t>SAO JOAO DO PAU D ALHO</t>
  </si>
  <si>
    <t>SAO JOAQUIM DA BARRA</t>
  </si>
  <si>
    <t>SAO JOSE DA BELA VISTA</t>
  </si>
  <si>
    <t>SAO JOSE DO BARREIRO</t>
  </si>
  <si>
    <t>SAO JOSE DO RIO PARDO</t>
  </si>
  <si>
    <t>SAO JOSE DO RIO PRETO</t>
  </si>
  <si>
    <t>PASSA-VINTE</t>
  </si>
  <si>
    <t>SAO JOSE DOS CAMPOS</t>
  </si>
  <si>
    <t>SAO LOURENCO DA SERRA</t>
  </si>
  <si>
    <t>SAO LUIS DO PARAITINGA</t>
  </si>
  <si>
    <t>SAO MANUEL</t>
  </si>
  <si>
    <t>SAO MIGUEL ARCANJO</t>
  </si>
  <si>
    <t>PATROCINIO DO MURIAE</t>
  </si>
  <si>
    <t>SAO PAULO</t>
  </si>
  <si>
    <t>PAULA CANDIDO</t>
  </si>
  <si>
    <t>SAO PEDRO DO TURVO</t>
  </si>
  <si>
    <t>SAO ROQUE</t>
  </si>
  <si>
    <t>SAO SEBASTIAO DA GRAMA</t>
  </si>
  <si>
    <t>PEDRA DO ANTA</t>
  </si>
  <si>
    <t>SARAPUI</t>
  </si>
  <si>
    <t>PEDRA DOURADA</t>
  </si>
  <si>
    <t>SARUTAIA</t>
  </si>
  <si>
    <t>SEBASTIANOPOLIS DO SUL</t>
  </si>
  <si>
    <t>SERRA AZUL</t>
  </si>
  <si>
    <t>SERRANA</t>
  </si>
  <si>
    <t>SERRA NEGRA</t>
  </si>
  <si>
    <t>SETE BARRAS</t>
  </si>
  <si>
    <t>SEVERINIA</t>
  </si>
  <si>
    <t>SILVEIRAS</t>
  </si>
  <si>
    <t>SOCORRO</t>
  </si>
  <si>
    <t>SOROCABA</t>
  </si>
  <si>
    <t>SUD MENNUCCI</t>
  </si>
  <si>
    <t>SUMARE</t>
  </si>
  <si>
    <t>SUZANO</t>
  </si>
  <si>
    <t>SUZANAPOLIS</t>
  </si>
  <si>
    <t>TABAPUA</t>
  </si>
  <si>
    <t>TABOAO DA SERRA</t>
  </si>
  <si>
    <t>TACIBA</t>
  </si>
  <si>
    <t>PINGO-D AGUA</t>
  </si>
  <si>
    <t>TAGUAI</t>
  </si>
  <si>
    <t>TAIACU</t>
  </si>
  <si>
    <t>TAIUVA</t>
  </si>
  <si>
    <t>TAMBAU</t>
  </si>
  <si>
    <t>TANABI</t>
  </si>
  <si>
    <t>TAPIRATIBA</t>
  </si>
  <si>
    <t>TAQUARAL</t>
  </si>
  <si>
    <t>TAQUARITINGA</t>
  </si>
  <si>
    <t>PIRAUBA</t>
  </si>
  <si>
    <t>TAQUARITUBA</t>
  </si>
  <si>
    <t>TAQUARIVAI</t>
  </si>
  <si>
    <t>TARABAI</t>
  </si>
  <si>
    <t>TARUMA</t>
  </si>
  <si>
    <t>TATUI</t>
  </si>
  <si>
    <t>TAUBATE</t>
  </si>
  <si>
    <t>TEJUPA</t>
  </si>
  <si>
    <t>TIETÊ</t>
  </si>
  <si>
    <t>TIMBURI</t>
  </si>
  <si>
    <t>TORRE DE PEDRA</t>
  </si>
  <si>
    <t>TORRINHA</t>
  </si>
  <si>
    <t>TRABIJU</t>
  </si>
  <si>
    <t>TREMEMBE</t>
  </si>
  <si>
    <t>TRÊS FRONTEIRAS</t>
  </si>
  <si>
    <t>TUIUTI</t>
  </si>
  <si>
    <t>TUPA</t>
  </si>
  <si>
    <t>TUPI PAULISTA</t>
  </si>
  <si>
    <t>TURIUBA</t>
  </si>
  <si>
    <t>UBARANA</t>
  </si>
  <si>
    <t>UBATUBA</t>
  </si>
  <si>
    <t>UBIRAJARA</t>
  </si>
  <si>
    <t>ALTO JEQUITIBA</t>
  </si>
  <si>
    <t>UCHOA</t>
  </si>
  <si>
    <t>UNIAO PAULISTA</t>
  </si>
  <si>
    <t>URANIA</t>
  </si>
  <si>
    <t>URU</t>
  </si>
  <si>
    <t>URUPÊS</t>
  </si>
  <si>
    <t>VALENTIM GENTIL</t>
  </si>
  <si>
    <t>RECREIO</t>
  </si>
  <si>
    <t>VALINHOS</t>
  </si>
  <si>
    <t>REDUTO</t>
  </si>
  <si>
    <t>VALPARAISO</t>
  </si>
  <si>
    <t>VARGEM GRANDE DO SUL</t>
  </si>
  <si>
    <t>VARGEM GRANDE PAULISTA</t>
  </si>
  <si>
    <t>VARZEA PAULISTA</t>
  </si>
  <si>
    <t>VINHEDO</t>
  </si>
  <si>
    <t>VIRADOURO</t>
  </si>
  <si>
    <t>VISTA ALEGRE DO ALTO</t>
  </si>
  <si>
    <t>VITORIA BRASIL</t>
  </si>
  <si>
    <t>VOTORANTIM</t>
  </si>
  <si>
    <t>VOTUPORANGA</t>
  </si>
  <si>
    <t>ZACARIAS</t>
  </si>
  <si>
    <t>CHAVANTES</t>
  </si>
  <si>
    <t>ESTIVA GERBI</t>
  </si>
  <si>
    <t>RIO POMBA</t>
  </si>
  <si>
    <t>ROCHEDO DE MINAS</t>
  </si>
  <si>
    <t>RODEIRO</t>
  </si>
  <si>
    <t>ROSARIO DA LIMEIRA</t>
  </si>
  <si>
    <t>SANTA EFIGÊNIA DE MINAS</t>
  </si>
  <si>
    <t>SANTANA DE CATAGUASES</t>
  </si>
  <si>
    <t>SANTANA DO MANHUACU</t>
  </si>
  <si>
    <t>SANTA RITA DE JACUTINGA</t>
  </si>
  <si>
    <t>SANTA RITA DE IBITIPOCA</t>
  </si>
  <si>
    <t>SANTO ANTONIO DO AVENTUREIRO</t>
  </si>
  <si>
    <t>SAO GERALDO</t>
  </si>
  <si>
    <t>SAO JOAO DO MANHUACU</t>
  </si>
  <si>
    <t>SAO JOAO NEPOMUCENO</t>
  </si>
  <si>
    <t>SAO MIGUEL DO ANTA</t>
  </si>
  <si>
    <t>SAO SEBASTIAO DA VARGEM ALEGRE</t>
  </si>
  <si>
    <t>SAO THOME DAS LETRAS</t>
  </si>
  <si>
    <t>SAPUCAI-MIRIM</t>
  </si>
  <si>
    <t>SEM-PEIXE</t>
  </si>
  <si>
    <t>SENADOR AMARAL</t>
  </si>
  <si>
    <t>SENADOR FIRMINO</t>
  </si>
  <si>
    <t>SERICITA</t>
  </si>
  <si>
    <t>SILVEIRANIA</t>
  </si>
  <si>
    <t>SIMONESIA</t>
  </si>
  <si>
    <t>TOCANTINS</t>
  </si>
  <si>
    <t>TRÊS CORACOES</t>
  </si>
  <si>
    <t>TRÊS MARIAS</t>
  </si>
  <si>
    <t>TRÊS PONTAS</t>
  </si>
  <si>
    <t>UBA</t>
  </si>
  <si>
    <t>VIEIRAS</t>
  </si>
  <si>
    <t>MATHIAS LOBATO</t>
  </si>
  <si>
    <t>VISCONDE DO RIO BRANCO</t>
  </si>
  <si>
    <t>DESLOC($F$3;1;CORRESP(CONCAT('1 - Solicitação'!$D$167:$O$167);CABEC_CABOS_POR_TIPO_REDE;0);CONT.VALORES(ÍNDICE(TBL_CABOS_POR_TP_REDE;;CORRESP(CONCAT('1 - Solicitação'!$D$167:$O$167);CABEC_CABOS_POR_TIPO_REDE;0))))</t>
  </si>
  <si>
    <t>DESLOC($F$4;1;CORRESP('1 - Solicitação'!$AF$119;CABEÇALHO_MUNICIPIOS;0);CONT.VALORES(ÍNDICE(TBL_MUNICIPIOS;;CORRESP('1 - Solicitação'!$AF$119;CABEÇALHO_MUNICIPIOS;0))))</t>
  </si>
  <si>
    <t>Nenhum dos tipos relacionados.</t>
  </si>
  <si>
    <t>Observações:</t>
  </si>
  <si>
    <t>Tipo de Obra:</t>
  </si>
  <si>
    <t>Indicador Outros Tipos de Obra</t>
  </si>
  <si>
    <t>Dados da Obra - Endereço</t>
  </si>
  <si>
    <t>Dados da Obra - Número</t>
  </si>
  <si>
    <t>Dados da Obra - Bairro</t>
  </si>
  <si>
    <t>Dados da Obra - CEP</t>
  </si>
  <si>
    <t>Dados da Obra - Cidade</t>
  </si>
  <si>
    <t>Descrição da obra*:
 (Não utilizar caracteres especiais)</t>
  </si>
  <si>
    <t>Tipo de Obra ou indicador de outros tipos de obra</t>
  </si>
  <si>
    <t>Valores - Materiais/Equipamentos</t>
  </si>
  <si>
    <t>Valores - Mão de obra</t>
  </si>
  <si>
    <t>Valores - Data de Referência</t>
  </si>
  <si>
    <t>US de Construção*:</t>
  </si>
  <si>
    <t>Valores - US de Construção</t>
  </si>
  <si>
    <t>Nome Representante do TLH</t>
  </si>
  <si>
    <t>Nome Testemunha 1</t>
  </si>
  <si>
    <t>CPF Testemunha 1</t>
  </si>
  <si>
    <t>Nome Testemunha 2</t>
  </si>
  <si>
    <t>CPF Testemunha 2</t>
  </si>
  <si>
    <t>Órgão emissor RG Testemunha 1</t>
  </si>
  <si>
    <t>Órgão emissor RG Testemunha 2</t>
  </si>
  <si>
    <t>RG Testemunha 1</t>
  </si>
  <si>
    <t>RG Testemunha 2</t>
  </si>
  <si>
    <t>Código*:</t>
  </si>
  <si>
    <t>Código do TLH</t>
  </si>
  <si>
    <t>Telefone fixo:</t>
  </si>
  <si>
    <t>Celular do TLH</t>
  </si>
  <si>
    <t>E-mail do TLH</t>
  </si>
  <si>
    <t>Parceiro de Negócios</t>
  </si>
  <si>
    <t>Nome completo (sem abreviações)</t>
  </si>
  <si>
    <t>RG/RNE/RANI</t>
  </si>
  <si>
    <t>Órgão Emissor</t>
  </si>
  <si>
    <t>Data de Expedição</t>
  </si>
  <si>
    <t>Celular ou Telefone fixo</t>
  </si>
  <si>
    <t>E-mail do consumidor</t>
  </si>
  <si>
    <t>Endereço de correspondência</t>
  </si>
  <si>
    <t>Número</t>
  </si>
  <si>
    <t>Bairro</t>
  </si>
  <si>
    <t>Cidade</t>
  </si>
  <si>
    <t>CEP</t>
  </si>
  <si>
    <t>Carga futura</t>
  </si>
  <si>
    <t>Carga atual</t>
  </si>
  <si>
    <t>Grupo de atividade</t>
  </si>
  <si>
    <t>Tensão Objetivo</t>
  </si>
  <si>
    <t>Tipo de Sistema</t>
  </si>
  <si>
    <t>Condutor Fase MT</t>
  </si>
  <si>
    <t>Dados Técnicos (postes e rede)</t>
  </si>
  <si>
    <t>Data de validade</t>
  </si>
  <si>
    <t>E(J102&lt;&gt;0;ÉNÚM(J102);OU(DIREITA(J102;2)*1=Validação!F91*10+Validação!F96*1))</t>
  </si>
  <si>
    <t>CPF CONSUMIDOR</t>
  </si>
  <si>
    <t>CNPJ CONSUMIDOR</t>
  </si>
  <si>
    <t>E(S102&lt;&gt;0;ÉNÚM(S102);OU(DIREITA(S102;2)*1=Validação!F104*10+Validação!F109*1))</t>
  </si>
  <si>
    <r>
      <t>Declaro para os devidos fins, que as informações prestadas em todos os documentos para</t>
    </r>
    <r>
      <rPr>
        <sz val="10"/>
        <color indexed="10"/>
        <rFont val="Arial"/>
        <family val="2"/>
      </rPr>
      <t xml:space="preserve"> </t>
    </r>
    <r>
      <rPr>
        <sz val="10"/>
        <color indexed="8"/>
        <rFont val="Arial"/>
        <family val="2"/>
      </rPr>
      <t xml:space="preserve">incorporação da rede e para a execução da obra de atendimento à minha solicitação, são verdadeiras.
Declaro também ter conhecimento da Resolução Normativa ANEEL nº 1000, de 7 de dezembro de 2021, que servirá de parâmetros para identificação e classificação do tipo dessa obra.
Caso essa obra seja de responsabilidade da Distribuidora e executada por mim, estou ciente que, se de direito, o ressarcimento financeiro dar-se-á, conforme os critérios estabelecidos pela legislação vigente, após a energização da obra.
</t>
    </r>
  </si>
  <si>
    <t>Deslocamento ou remoção de poste e/ou de rede (Obs: No caso de mudança da localização do ponto de entrega, não pode haver aumento do montante de uso do sistema de distribuição);</t>
  </si>
  <si>
    <t>Não</t>
  </si>
  <si>
    <r>
      <t xml:space="preserve">SOLICITAÇÃO DE EXECUÇÃO DE OBRA PELO CONSUMIDOR 
INTERESSADO ATRAVÉS DO PROGRAMA PART.
                     </t>
    </r>
    <r>
      <rPr>
        <b/>
        <i/>
        <sz val="9"/>
        <color indexed="8"/>
        <rFont val="Courier New"/>
        <family val="3"/>
      </rPr>
      <t xml:space="preserve">                                                   Versão: 2022.08.16</t>
    </r>
  </si>
  <si>
    <t>ALTABRAS CONSTRUCOES ELETRICAS LTD..</t>
  </si>
  <si>
    <t>CR ENERGY SOLUCOES ENERGETICAS LTDA</t>
  </si>
  <si>
    <t>JETA ELETRIFICACAO LTDA.</t>
  </si>
  <si>
    <t>B. TOBACE INST. ELET. E TEL. LTDA.</t>
  </si>
  <si>
    <t>CORTE REAL SOL. ELETRICAS LTDA.</t>
  </si>
  <si>
    <t>ENGENHARIA SÃO PATRÍCIO LTDA.</t>
  </si>
  <si>
    <t>NOVA CONSTRUÇÕES ELÉTRICAS LTDA</t>
  </si>
  <si>
    <t>ELETRICA SOLUTIONS SIST. SOL LTDA.</t>
  </si>
  <si>
    <t>STOA SOLUÇÕES E ENERGIA LTDA.</t>
  </si>
  <si>
    <t>SEF ENERGIA LTDA.</t>
  </si>
  <si>
    <t>TEIFER ENGENHARIA LTDA</t>
  </si>
  <si>
    <t>TERWAN SOL ELT IND COM LTDA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</si>
</sst>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-&quot;R$&quot;\ * #,##0.00_-;\-&quot;R$&quot;\ * #,##0.00_-;_-&quot;R$&quot;\ * &quot;-&quot;??_-;_-@_-"/>
    <numFmt numFmtId="164" formatCode="dd\.mm\.yy;@"/>
    <numFmt numFmtId="165" formatCode="dd\.mm\.yyyy;@"/>
    <numFmt numFmtId="166" formatCode="0.000"/>
    <numFmt numFmtId="167" formatCode="[&lt;=99999999999]000\.000\.000\-00;00\.000\.000\/0000\-00"/>
    <numFmt numFmtId="168" formatCode="&quot;(&quot;##&quot;) &quot;#####&quot;-&quot;####"/>
    <numFmt numFmtId="169" formatCode="&quot;(&quot;##&quot;) &quot;####&quot;-&quot;####"/>
    <numFmt numFmtId="170" formatCode="#####&quot;-&quot;###"/>
  </numFmts>
  <fonts count="40" x14ac:knownFonts="1">
    <font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i/>
      <sz val="9"/>
      <color indexed="81"/>
      <name val="Tahoma"/>
      <family val="2"/>
    </font>
    <font>
      <sz val="9"/>
      <color indexed="81"/>
      <name val="Segoe UI"/>
      <family val="2"/>
    </font>
    <font>
      <sz val="10"/>
      <color indexed="8"/>
      <name val="Arial"/>
      <family val="2"/>
    </font>
    <font>
      <sz val="11"/>
      <color indexed="8"/>
      <name val="Arial"/>
      <family val="2"/>
    </font>
    <font>
      <sz val="12"/>
      <color indexed="8"/>
      <name val="Arial"/>
      <family val="2"/>
    </font>
    <font>
      <sz val="10"/>
      <color indexed="10"/>
      <name val="Arial"/>
      <family val="2"/>
    </font>
    <font>
      <b/>
      <sz val="9"/>
      <color indexed="81"/>
      <name val="Segoe UI"/>
      <family val="2"/>
    </font>
    <font>
      <sz val="8"/>
      <name val="Calibri"/>
      <family val="2"/>
    </font>
    <font>
      <b/>
      <i/>
      <sz val="9"/>
      <color indexed="8"/>
      <name val="Courier New"/>
      <family val="3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4" tint="0.59999389629810485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Arial"/>
      <family val="2"/>
    </font>
    <font>
      <b/>
      <sz val="14"/>
      <color theme="1"/>
      <name val="Calibri"/>
      <family val="2"/>
      <scheme val="minor"/>
    </font>
    <font>
      <sz val="11"/>
      <color theme="1"/>
      <name val="Arial"/>
      <family val="2"/>
    </font>
    <font>
      <b/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i/>
      <sz val="17"/>
      <color theme="1"/>
      <name val="Courier New"/>
      <family val="3"/>
    </font>
    <font>
      <b/>
      <sz val="11"/>
      <color theme="1"/>
      <name val="Arial"/>
      <family val="2"/>
    </font>
    <font>
      <b/>
      <sz val="11"/>
      <color rgb="FFFF0000"/>
      <name val="Arial"/>
      <family val="2"/>
    </font>
    <font>
      <b/>
      <sz val="11.5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u/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1.5"/>
      <color theme="1"/>
      <name val="Calibri"/>
      <family val="2"/>
      <scheme val="minor"/>
    </font>
    <font>
      <b/>
      <i/>
      <sz val="14"/>
      <color theme="1"/>
      <name val="Courier New"/>
      <family val="3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0"/>
      <name val="Times New Roman"/>
      <family val="1"/>
    </font>
    <font>
      <b/>
      <u/>
      <sz val="12"/>
      <color theme="1"/>
      <name val="Arial"/>
      <family val="2"/>
    </font>
  </fonts>
  <fills count="1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F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E6"/>
        <bgColor indexed="64"/>
      </patternFill>
    </fill>
    <fill>
      <patternFill patternType="solid">
        <fgColor theme="0" tint="-0.34998626667073579"/>
        <bgColor indexed="64"/>
      </patternFill>
    </fill>
  </fills>
  <borders count="5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 style="thick">
        <color theme="3" tint="0.79998168889431442"/>
      </top>
      <bottom style="thick">
        <color theme="3" tint="0.79998168889431442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/>
      <bottom/>
      <diagonal/>
    </border>
    <border>
      <left style="thin">
        <color theme="4"/>
      </left>
      <right/>
      <top/>
      <bottom/>
      <diagonal/>
    </border>
    <border>
      <left/>
      <right/>
      <top/>
      <bottom style="thin">
        <color theme="0" tint="-0.24994659260841701"/>
      </bottom>
      <diagonal/>
    </border>
    <border>
      <left/>
      <right style="thick">
        <color theme="4" tint="0.59996337778862885"/>
      </right>
      <top/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ck">
        <color theme="4" tint="0.59996337778862885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4"/>
      </left>
      <right/>
      <top/>
      <bottom style="thin">
        <color theme="4"/>
      </bottom>
      <diagonal/>
    </border>
    <border>
      <left/>
      <right/>
      <top/>
      <bottom style="thin">
        <color theme="4"/>
      </bottom>
      <diagonal/>
    </border>
    <border>
      <left/>
      <right style="thin">
        <color theme="4"/>
      </right>
      <top/>
      <bottom style="thin">
        <color theme="4"/>
      </bottom>
      <diagonal/>
    </border>
    <border>
      <left/>
      <right/>
      <top style="medium">
        <color theme="0"/>
      </top>
      <bottom style="medium">
        <color theme="4" tint="0.59996337778862885"/>
      </bottom>
      <diagonal/>
    </border>
    <border>
      <left/>
      <right/>
      <top style="medium">
        <color theme="4" tint="0.59996337778862885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/>
      <bottom style="thin">
        <color theme="1" tint="0.499984740745262"/>
      </bottom>
      <diagonal/>
    </border>
    <border>
      <left/>
      <right/>
      <top style="thick">
        <color theme="4" tint="0.59996337778862885"/>
      </top>
      <bottom/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/>
      <right/>
      <top/>
      <bottom style="thick">
        <color theme="4" tint="0.59996337778862885"/>
      </bottom>
      <diagonal/>
    </border>
    <border>
      <left/>
      <right/>
      <top style="thick">
        <color theme="4" tint="0.59996337778862885"/>
      </top>
      <bottom style="thick">
        <color theme="4" tint="0.59996337778862885"/>
      </bottom>
      <diagonal/>
    </border>
    <border>
      <left style="thick">
        <color theme="4" tint="0.59996337778862885"/>
      </left>
      <right style="thick">
        <color theme="4" tint="0.59996337778862885"/>
      </right>
      <top style="thick">
        <color theme="4" tint="0.59996337778862885"/>
      </top>
      <bottom/>
      <diagonal/>
    </border>
    <border>
      <left style="thick">
        <color theme="4" tint="0.59996337778862885"/>
      </left>
      <right/>
      <top style="thick">
        <color theme="4" tint="0.59996337778862885"/>
      </top>
      <bottom style="thick">
        <color theme="4" tint="0.59996337778862885"/>
      </bottom>
      <diagonal/>
    </border>
    <border>
      <left style="thick">
        <color theme="4" tint="0.59996337778862885"/>
      </left>
      <right style="thick">
        <color theme="4" tint="0.59996337778862885"/>
      </right>
      <top style="thick">
        <color theme="4" tint="0.59996337778862885"/>
      </top>
      <bottom style="thick">
        <color theme="4" tint="0.59996337778862885"/>
      </bottom>
      <diagonal/>
    </border>
    <border>
      <left/>
      <right/>
      <top style="thick">
        <color theme="4" tint="0.59996337778862885"/>
      </top>
      <bottom style="medium">
        <color theme="4" tint="0.59996337778862885"/>
      </bottom>
      <diagonal/>
    </border>
    <border>
      <left style="thin">
        <color theme="0" tint="-0.24994659260841701"/>
      </left>
      <right/>
      <top/>
      <bottom/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/>
      <top style="thin">
        <color theme="0" tint="-0.24994659260841701"/>
      </top>
      <bottom/>
      <diagonal/>
    </border>
    <border>
      <left/>
      <right/>
      <top style="thin">
        <color theme="0" tint="-0.24994659260841701"/>
      </top>
      <bottom/>
      <diagonal/>
    </border>
    <border>
      <left/>
      <right style="thin">
        <color theme="0" tint="-0.24994659260841701"/>
      </right>
      <top style="thin">
        <color theme="0" tint="-0.24994659260841701"/>
      </top>
      <bottom/>
      <diagonal/>
    </border>
  </borders>
  <cellStyleXfs count="3">
    <xf numFmtId="0" fontId="0" fillId="0" borderId="0"/>
    <xf numFmtId="44" fontId="12" fillId="0" borderId="0" applyFont="0" applyFill="0" applyBorder="0" applyAlignment="0" applyProtection="0"/>
    <xf numFmtId="0" fontId="13" fillId="0" borderId="0"/>
  </cellStyleXfs>
  <cellXfs count="386">
    <xf numFmtId="0" fontId="0" fillId="0" borderId="0" xfId="0"/>
    <xf numFmtId="0" fontId="0" fillId="0" borderId="23" xfId="0" applyBorder="1" applyAlignment="1" applyProtection="1">
      <alignment horizontal="center" vertical="center"/>
      <protection locked="0"/>
    </xf>
    <xf numFmtId="0" fontId="0" fillId="2" borderId="24" xfId="0" applyFill="1" applyBorder="1"/>
    <xf numFmtId="0" fontId="0" fillId="2" borderId="25" xfId="0" applyFill="1" applyBorder="1"/>
    <xf numFmtId="0" fontId="0" fillId="2" borderId="25" xfId="0" applyFill="1" applyBorder="1" applyAlignment="1">
      <alignment horizontal="center"/>
    </xf>
    <xf numFmtId="0" fontId="0" fillId="2" borderId="26" xfId="0" applyFill="1" applyBorder="1"/>
    <xf numFmtId="0" fontId="0" fillId="2" borderId="27" xfId="0" applyFill="1" applyBorder="1"/>
    <xf numFmtId="0" fontId="0" fillId="2" borderId="28" xfId="0" applyFill="1" applyBorder="1"/>
    <xf numFmtId="0" fontId="0" fillId="2" borderId="29" xfId="0" applyFill="1" applyBorder="1"/>
    <xf numFmtId="0" fontId="0" fillId="2" borderId="30" xfId="0" applyFill="1" applyBorder="1"/>
    <xf numFmtId="0" fontId="0" fillId="2" borderId="31" xfId="0" applyFill="1" applyBorder="1"/>
    <xf numFmtId="0" fontId="0" fillId="2" borderId="32" xfId="0" applyFill="1" applyBorder="1"/>
    <xf numFmtId="0" fontId="0" fillId="2" borderId="33" xfId="0" applyFill="1" applyBorder="1"/>
    <xf numFmtId="0" fontId="0" fillId="2" borderId="34" xfId="0" applyFill="1" applyBorder="1"/>
    <xf numFmtId="0" fontId="0" fillId="3" borderId="35" xfId="0" applyFill="1" applyBorder="1"/>
    <xf numFmtId="0" fontId="0" fillId="4" borderId="0" xfId="0" applyFill="1"/>
    <xf numFmtId="0" fontId="0" fillId="4" borderId="36" xfId="0" applyFill="1" applyBorder="1"/>
    <xf numFmtId="0" fontId="0" fillId="5" borderId="37" xfId="0" applyFill="1" applyBorder="1"/>
    <xf numFmtId="0" fontId="0" fillId="6" borderId="38" xfId="0" applyFill="1" applyBorder="1"/>
    <xf numFmtId="0" fontId="0" fillId="5" borderId="39" xfId="0" applyFill="1" applyBorder="1" applyAlignment="1">
      <alignment horizontal="center"/>
    </xf>
    <xf numFmtId="0" fontId="0" fillId="6" borderId="0" xfId="0" applyFill="1"/>
    <xf numFmtId="0" fontId="0" fillId="6" borderId="40" xfId="0" applyFill="1" applyBorder="1"/>
    <xf numFmtId="0" fontId="0" fillId="2" borderId="0" xfId="0" applyFill="1"/>
    <xf numFmtId="0" fontId="0" fillId="2" borderId="0" xfId="0" applyFill="1" applyAlignment="1">
      <alignment vertical="center"/>
    </xf>
    <xf numFmtId="0" fontId="0" fillId="2" borderId="41" xfId="0" applyFill="1" applyBorder="1"/>
    <xf numFmtId="0" fontId="0" fillId="7" borderId="0" xfId="0" applyFill="1"/>
    <xf numFmtId="0" fontId="0" fillId="6" borderId="36" xfId="0" applyFill="1" applyBorder="1" applyAlignment="1">
      <alignment vertical="center"/>
    </xf>
    <xf numFmtId="0" fontId="0" fillId="5" borderId="41" xfId="0" applyFill="1" applyBorder="1" applyAlignment="1">
      <alignment horizontal="center" vertical="center"/>
    </xf>
    <xf numFmtId="0" fontId="0" fillId="6" borderId="36" xfId="0" applyFill="1" applyBorder="1" applyAlignment="1">
      <alignment horizontal="left" vertical="center"/>
    </xf>
    <xf numFmtId="0" fontId="14" fillId="6" borderId="36" xfId="0" applyFont="1" applyFill="1" applyBorder="1" applyAlignment="1">
      <alignment horizontal="left" vertical="center"/>
    </xf>
    <xf numFmtId="0" fontId="0" fillId="6" borderId="0" xfId="0" applyFill="1" applyAlignment="1">
      <alignment vertical="center"/>
    </xf>
    <xf numFmtId="0" fontId="14" fillId="6" borderId="0" xfId="0" applyFont="1" applyFill="1" applyAlignment="1">
      <alignment vertical="center"/>
    </xf>
    <xf numFmtId="0" fontId="14" fillId="6" borderId="0" xfId="0" applyFont="1" applyFill="1" applyAlignment="1">
      <alignment horizontal="center" vertical="center"/>
    </xf>
    <xf numFmtId="0" fontId="0" fillId="5" borderId="42" xfId="0" applyFill="1" applyBorder="1" applyAlignment="1">
      <alignment horizontal="center" vertical="center"/>
    </xf>
    <xf numFmtId="0" fontId="0" fillId="6" borderId="0" xfId="0" applyFill="1" applyAlignment="1">
      <alignment horizontal="center" vertical="center"/>
    </xf>
    <xf numFmtId="0" fontId="14" fillId="3" borderId="0" xfId="0" applyFont="1" applyFill="1" applyAlignment="1">
      <alignment horizontal="left" vertical="center"/>
    </xf>
    <xf numFmtId="0" fontId="0" fillId="6" borderId="36" xfId="0" applyFill="1" applyBorder="1" applyAlignment="1">
      <alignment horizontal="center" vertical="center"/>
    </xf>
    <xf numFmtId="0" fontId="0" fillId="5" borderId="43" xfId="0" applyFill="1" applyBorder="1" applyAlignment="1">
      <alignment horizontal="center" vertical="center"/>
    </xf>
    <xf numFmtId="0" fontId="14" fillId="6" borderId="36" xfId="0" applyFont="1" applyFill="1" applyBorder="1" applyAlignment="1">
      <alignment vertical="center"/>
    </xf>
    <xf numFmtId="165" fontId="0" fillId="6" borderId="41" xfId="0" applyNumberFormat="1" applyFill="1" applyBorder="1" applyAlignment="1">
      <alignment vertical="center"/>
    </xf>
    <xf numFmtId="0" fontId="0" fillId="6" borderId="41" xfId="0" applyFill="1" applyBorder="1" applyAlignment="1">
      <alignment horizontal="center" vertical="center"/>
    </xf>
    <xf numFmtId="0" fontId="0" fillId="6" borderId="41" xfId="0" applyFill="1" applyBorder="1" applyAlignment="1">
      <alignment vertical="center"/>
    </xf>
    <xf numFmtId="1" fontId="0" fillId="5" borderId="44" xfId="0" applyNumberFormat="1" applyFill="1" applyBorder="1" applyAlignment="1">
      <alignment horizontal="center" vertical="center"/>
    </xf>
    <xf numFmtId="0" fontId="0" fillId="5" borderId="0" xfId="0" applyFill="1"/>
    <xf numFmtId="14" fontId="0" fillId="0" borderId="0" xfId="0" applyNumberFormat="1"/>
    <xf numFmtId="0" fontId="15" fillId="0" borderId="0" xfId="0" applyFont="1"/>
    <xf numFmtId="0" fontId="16" fillId="0" borderId="0" xfId="0" applyFont="1"/>
    <xf numFmtId="0" fontId="0" fillId="0" borderId="37" xfId="0" applyBorder="1"/>
    <xf numFmtId="0" fontId="13" fillId="0" borderId="0" xfId="0" applyFont="1" applyAlignment="1">
      <alignment horizontal="center" vertical="center"/>
    </xf>
    <xf numFmtId="0" fontId="17" fillId="0" borderId="0" xfId="0" applyFont="1" applyAlignment="1">
      <alignment vertical="center"/>
    </xf>
    <xf numFmtId="0" fontId="17" fillId="0" borderId="0" xfId="0" applyFont="1" applyAlignment="1">
      <alignment horizontal="justify" vertical="center"/>
    </xf>
    <xf numFmtId="0" fontId="0" fillId="0" borderId="0" xfId="0" applyAlignment="1">
      <alignment horizontal="left"/>
    </xf>
    <xf numFmtId="0" fontId="18" fillId="0" borderId="0" xfId="0" applyFont="1"/>
    <xf numFmtId="0" fontId="0" fillId="0" borderId="0" xfId="0" applyAlignment="1">
      <alignment horizontal="center"/>
    </xf>
    <xf numFmtId="0" fontId="19" fillId="0" borderId="0" xfId="0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21" fillId="0" borderId="0" xfId="0" applyFont="1"/>
    <xf numFmtId="0" fontId="19" fillId="0" borderId="0" xfId="0" applyFont="1"/>
    <xf numFmtId="0" fontId="22" fillId="0" borderId="0" xfId="0" applyFont="1"/>
    <xf numFmtId="0" fontId="22" fillId="0" borderId="0" xfId="0" applyFont="1" applyAlignment="1">
      <alignment vertical="center" wrapText="1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vertical="center" wrapText="1"/>
    </xf>
    <xf numFmtId="0" fontId="13" fillId="0" borderId="0" xfId="0" applyFont="1" applyAlignment="1">
      <alignment horizontal="center"/>
    </xf>
    <xf numFmtId="0" fontId="13" fillId="0" borderId="0" xfId="0" applyFont="1"/>
    <xf numFmtId="0" fontId="23" fillId="5" borderId="0" xfId="0" applyFont="1" applyFill="1" applyAlignment="1">
      <alignment horizontal="center" vertical="center"/>
    </xf>
    <xf numFmtId="0" fontId="17" fillId="0" borderId="0" xfId="0" applyFont="1" applyAlignment="1">
      <alignment vertical="center" wrapText="1" shrinkToFit="1"/>
    </xf>
    <xf numFmtId="0" fontId="21" fillId="0" borderId="0" xfId="0" applyFont="1" applyAlignment="1">
      <alignment horizontal="left" vertical="center" wrapText="1"/>
    </xf>
    <xf numFmtId="0" fontId="17" fillId="0" borderId="0" xfId="0" applyFont="1" applyAlignment="1">
      <alignment horizontal="left" vertical="center"/>
    </xf>
    <xf numFmtId="0" fontId="0" fillId="0" borderId="0" xfId="0" applyAlignment="1">
      <alignment vertical="center" textRotation="90" wrapText="1" shrinkToFit="1"/>
    </xf>
    <xf numFmtId="0" fontId="0" fillId="0" borderId="0" xfId="0" applyAlignment="1">
      <alignment horizontal="center" vertical="center" textRotation="90" wrapText="1" shrinkToFit="1"/>
    </xf>
    <xf numFmtId="0" fontId="21" fillId="0" borderId="0" xfId="0" applyFont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1" fillId="0" borderId="0" xfId="0" applyFont="1" applyAlignment="1">
      <alignment vertical="center" wrapText="1"/>
    </xf>
    <xf numFmtId="0" fontId="25" fillId="0" borderId="0" xfId="0" applyFont="1" applyAlignment="1">
      <alignment vertical="center"/>
    </xf>
    <xf numFmtId="0" fontId="21" fillId="8" borderId="1" xfId="0" applyFont="1" applyFill="1" applyBorder="1" applyAlignment="1">
      <alignment horizontal="left"/>
    </xf>
    <xf numFmtId="0" fontId="19" fillId="8" borderId="1" xfId="0" applyFont="1" applyFill="1" applyBorder="1" applyAlignment="1">
      <alignment horizontal="left" vertical="center"/>
    </xf>
    <xf numFmtId="16" fontId="13" fillId="9" borderId="0" xfId="0" applyNumberFormat="1" applyFont="1" applyFill="1" applyAlignment="1">
      <alignment horizontal="center" vertical="center"/>
    </xf>
    <xf numFmtId="16" fontId="13" fillId="0" borderId="0" xfId="0" applyNumberFormat="1" applyFont="1" applyAlignment="1">
      <alignment horizontal="left" vertical="center"/>
    </xf>
    <xf numFmtId="0" fontId="0" fillId="9" borderId="0" xfId="0" applyFill="1" applyAlignment="1">
      <alignment horizontal="center"/>
    </xf>
    <xf numFmtId="0" fontId="17" fillId="0" borderId="0" xfId="0" applyFont="1" applyAlignment="1">
      <alignment vertical="center" wrapText="1"/>
    </xf>
    <xf numFmtId="0" fontId="13" fillId="0" borderId="0" xfId="0" applyFont="1" applyAlignment="1">
      <alignment horizontal="left" vertical="center"/>
    </xf>
    <xf numFmtId="0" fontId="0" fillId="0" borderId="0" xfId="0" applyAlignment="1">
      <alignment horizontal="left" vertical="center" textRotation="90" wrapText="1" shrinkToFit="1"/>
    </xf>
    <xf numFmtId="0" fontId="21" fillId="8" borderId="2" xfId="0" applyFont="1" applyFill="1" applyBorder="1"/>
    <xf numFmtId="0" fontId="23" fillId="0" borderId="3" xfId="0" applyFont="1" applyBorder="1" applyAlignment="1">
      <alignment horizontal="right"/>
    </xf>
    <xf numFmtId="1" fontId="0" fillId="0" borderId="3" xfId="0" applyNumberFormat="1" applyBorder="1" applyAlignment="1">
      <alignment horizontal="right"/>
    </xf>
    <xf numFmtId="0" fontId="0" fillId="0" borderId="4" xfId="0" applyBorder="1" applyAlignment="1">
      <alignment horizontal="right"/>
    </xf>
    <xf numFmtId="1" fontId="0" fillId="0" borderId="4" xfId="0" applyNumberFormat="1" applyBorder="1" applyAlignment="1">
      <alignment horizontal="right"/>
    </xf>
    <xf numFmtId="0" fontId="23" fillId="0" borderId="4" xfId="0" applyFont="1" applyBorder="1" applyAlignment="1">
      <alignment horizontal="right"/>
    </xf>
    <xf numFmtId="0" fontId="0" fillId="0" borderId="0" xfId="0" applyAlignment="1">
      <alignment horizontal="right"/>
    </xf>
    <xf numFmtId="0" fontId="0" fillId="0" borderId="4" xfId="0" applyBorder="1" applyAlignment="1">
      <alignment horizontal="center"/>
    </xf>
    <xf numFmtId="0" fontId="0" fillId="0" borderId="0" xfId="0" applyAlignment="1">
      <alignment vertical="center"/>
    </xf>
    <xf numFmtId="0" fontId="21" fillId="0" borderId="0" xfId="0" applyFont="1" applyAlignment="1">
      <alignment vertical="center"/>
    </xf>
    <xf numFmtId="0" fontId="23" fillId="10" borderId="4" xfId="0" applyFont="1" applyFill="1" applyBorder="1" applyAlignment="1">
      <alignment horizontal="right"/>
    </xf>
    <xf numFmtId="0" fontId="26" fillId="5" borderId="0" xfId="0" applyFont="1" applyFill="1" applyAlignment="1">
      <alignment vertical="center" wrapText="1"/>
    </xf>
    <xf numFmtId="0" fontId="0" fillId="0" borderId="0" xfId="0" quotePrefix="1"/>
    <xf numFmtId="0" fontId="0" fillId="2" borderId="0" xfId="0" applyFill="1" applyProtection="1">
      <protection hidden="1"/>
    </xf>
    <xf numFmtId="0" fontId="0" fillId="4" borderId="0" xfId="0" applyFill="1" applyProtection="1">
      <protection hidden="1"/>
    </xf>
    <xf numFmtId="0" fontId="20" fillId="0" borderId="0" xfId="0" applyFont="1" applyAlignment="1">
      <alignment vertical="center"/>
    </xf>
    <xf numFmtId="0" fontId="25" fillId="0" borderId="0" xfId="0" applyFont="1" applyAlignment="1" applyProtection="1">
      <alignment vertical="center" readingOrder="1"/>
      <protection hidden="1"/>
    </xf>
    <xf numFmtId="0" fontId="0" fillId="5" borderId="39" xfId="0" applyFill="1" applyBorder="1" applyProtection="1">
      <protection hidden="1"/>
    </xf>
    <xf numFmtId="16" fontId="13" fillId="8" borderId="1" xfId="0" applyNumberFormat="1" applyFont="1" applyFill="1" applyBorder="1" applyAlignment="1">
      <alignment horizontal="center" vertical="center"/>
    </xf>
    <xf numFmtId="0" fontId="25" fillId="8" borderId="5" xfId="0" applyFont="1" applyFill="1" applyBorder="1" applyAlignment="1">
      <alignment horizontal="center" vertical="center" wrapText="1"/>
    </xf>
    <xf numFmtId="0" fontId="25" fillId="8" borderId="0" xfId="0" applyFont="1" applyFill="1" applyAlignment="1">
      <alignment horizontal="center" vertical="center" wrapText="1"/>
    </xf>
    <xf numFmtId="0" fontId="25" fillId="8" borderId="6" xfId="0" applyFont="1" applyFill="1" applyBorder="1" applyAlignment="1">
      <alignment horizontal="center" vertical="center" wrapText="1"/>
    </xf>
    <xf numFmtId="0" fontId="0" fillId="0" borderId="4" xfId="0" applyBorder="1"/>
    <xf numFmtId="0" fontId="0" fillId="5" borderId="41" xfId="0" applyFill="1" applyBorder="1" applyAlignment="1" applyProtection="1">
      <alignment horizontal="center" vertical="center"/>
      <protection locked="0"/>
    </xf>
    <xf numFmtId="2" fontId="0" fillId="0" borderId="0" xfId="0" applyNumberFormat="1"/>
    <xf numFmtId="0" fontId="0" fillId="9" borderId="0" xfId="0" applyFill="1" applyAlignment="1">
      <alignment horizontal="left"/>
    </xf>
    <xf numFmtId="0" fontId="0" fillId="0" borderId="0" xfId="0" applyAlignment="1" applyProtection="1">
      <alignment horizontal="center"/>
      <protection locked="0"/>
    </xf>
    <xf numFmtId="0" fontId="27" fillId="5" borderId="1" xfId="0" applyFont="1" applyFill="1" applyBorder="1" applyAlignment="1">
      <alignment horizontal="left" vertical="center"/>
    </xf>
    <xf numFmtId="0" fontId="28" fillId="0" borderId="0" xfId="0" applyFont="1" applyAlignment="1">
      <alignment horizontal="left"/>
    </xf>
    <xf numFmtId="0" fontId="29" fillId="0" borderId="0" xfId="0" applyFont="1" applyAlignment="1" applyProtection="1">
      <alignment horizontal="center" vertical="center"/>
      <protection hidden="1"/>
    </xf>
    <xf numFmtId="0" fontId="0" fillId="11" borderId="0" xfId="0" applyFill="1" applyAlignment="1">
      <alignment horizontal="center" vertical="center"/>
    </xf>
    <xf numFmtId="0" fontId="0" fillId="12" borderId="0" xfId="0" applyFill="1"/>
    <xf numFmtId="166" fontId="0" fillId="5" borderId="45" xfId="0" applyNumberFormat="1" applyFill="1" applyBorder="1" applyProtection="1">
      <protection hidden="1"/>
    </xf>
    <xf numFmtId="0" fontId="0" fillId="5" borderId="46" xfId="0" applyFill="1" applyBorder="1" applyProtection="1">
      <protection hidden="1"/>
    </xf>
    <xf numFmtId="166" fontId="0" fillId="5" borderId="42" xfId="0" applyNumberFormat="1" applyFill="1" applyBorder="1" applyProtection="1">
      <protection hidden="1"/>
    </xf>
    <xf numFmtId="166" fontId="0" fillId="5" borderId="46" xfId="0" applyNumberFormat="1" applyFill="1" applyBorder="1" applyProtection="1">
      <protection hidden="1"/>
    </xf>
    <xf numFmtId="0" fontId="0" fillId="5" borderId="37" xfId="0" applyFill="1" applyBorder="1" applyProtection="1">
      <protection hidden="1"/>
    </xf>
    <xf numFmtId="166" fontId="0" fillId="5" borderId="37" xfId="0" applyNumberFormat="1" applyFill="1" applyBorder="1" applyProtection="1">
      <protection hidden="1"/>
    </xf>
    <xf numFmtId="0" fontId="0" fillId="0" borderId="7" xfId="0" applyBorder="1"/>
    <xf numFmtId="0" fontId="30" fillId="13" borderId="0" xfId="0" applyFont="1" applyFill="1"/>
    <xf numFmtId="0" fontId="31" fillId="0" borderId="0" xfId="0" applyFont="1"/>
    <xf numFmtId="0" fontId="0" fillId="14" borderId="8" xfId="0" applyFill="1" applyBorder="1"/>
    <xf numFmtId="0" fontId="0" fillId="14" borderId="9" xfId="0" applyFill="1" applyBorder="1"/>
    <xf numFmtId="0" fontId="0" fillId="14" borderId="10" xfId="0" applyFill="1" applyBorder="1"/>
    <xf numFmtId="0" fontId="0" fillId="15" borderId="0" xfId="0" applyFill="1" applyAlignment="1">
      <alignment horizontal="center"/>
    </xf>
    <xf numFmtId="166" fontId="0" fillId="15" borderId="0" xfId="0" applyNumberFormat="1" applyFill="1" applyAlignment="1">
      <alignment horizontal="center"/>
    </xf>
    <xf numFmtId="0" fontId="0" fillId="14" borderId="11" xfId="0" applyFill="1" applyBorder="1" applyProtection="1">
      <protection hidden="1"/>
    </xf>
    <xf numFmtId="0" fontId="0" fillId="14" borderId="12" xfId="0" applyFill="1" applyBorder="1" applyProtection="1">
      <protection hidden="1"/>
    </xf>
    <xf numFmtId="0" fontId="0" fillId="14" borderId="13" xfId="0" applyFill="1" applyBorder="1" applyProtection="1">
      <protection hidden="1"/>
    </xf>
    <xf numFmtId="0" fontId="32" fillId="15" borderId="48" xfId="0" applyFont="1" applyFill="1" applyBorder="1" applyAlignment="1" applyProtection="1">
      <alignment horizontal="center"/>
      <protection locked="0"/>
    </xf>
    <xf numFmtId="0" fontId="32" fillId="15" borderId="30" xfId="0" applyFont="1" applyFill="1" applyBorder="1" applyAlignment="1" applyProtection="1">
      <alignment horizontal="center"/>
      <protection locked="0"/>
    </xf>
    <xf numFmtId="0" fontId="32" fillId="16" borderId="48" xfId="0" applyFont="1" applyFill="1" applyBorder="1" applyProtection="1">
      <protection locked="0"/>
    </xf>
    <xf numFmtId="0" fontId="32" fillId="16" borderId="30" xfId="0" applyFont="1" applyFill="1" applyBorder="1" applyProtection="1">
      <protection locked="0"/>
    </xf>
    <xf numFmtId="0" fontId="32" fillId="17" borderId="48" xfId="0" applyFont="1" applyFill="1" applyBorder="1" applyProtection="1">
      <protection locked="0"/>
    </xf>
    <xf numFmtId="0" fontId="32" fillId="17" borderId="30" xfId="0" applyFont="1" applyFill="1" applyBorder="1" applyProtection="1">
      <protection locked="0"/>
    </xf>
    <xf numFmtId="0" fontId="0" fillId="8" borderId="47" xfId="0" applyFill="1" applyBorder="1" applyAlignment="1">
      <alignment horizontal="center"/>
    </xf>
    <xf numFmtId="0" fontId="0" fillId="8" borderId="0" xfId="0" applyFill="1" applyAlignment="1">
      <alignment horizontal="center"/>
    </xf>
    <xf numFmtId="0" fontId="0" fillId="15" borderId="48" xfId="0" applyFill="1" applyBorder="1" applyAlignment="1" applyProtection="1">
      <alignment horizontal="center"/>
      <protection locked="0"/>
    </xf>
    <xf numFmtId="0" fontId="0" fillId="15" borderId="30" xfId="0" applyFill="1" applyBorder="1" applyAlignment="1" applyProtection="1">
      <alignment horizontal="center"/>
      <protection locked="0"/>
    </xf>
    <xf numFmtId="0" fontId="33" fillId="16" borderId="30" xfId="0" applyFont="1" applyFill="1" applyBorder="1" applyProtection="1">
      <protection locked="0"/>
    </xf>
    <xf numFmtId="0" fontId="0" fillId="16" borderId="30" xfId="0" applyFill="1" applyBorder="1" applyAlignment="1" applyProtection="1">
      <alignment horizontal="center"/>
      <protection locked="0"/>
    </xf>
    <xf numFmtId="0" fontId="32" fillId="16" borderId="49" xfId="0" applyFont="1" applyFill="1" applyBorder="1" applyProtection="1">
      <protection locked="0"/>
    </xf>
    <xf numFmtId="0" fontId="15" fillId="5" borderId="0" xfId="0" applyFont="1" applyFill="1" applyAlignment="1">
      <alignment horizontal="center"/>
    </xf>
    <xf numFmtId="0" fontId="15" fillId="5" borderId="50" xfId="0" applyFont="1" applyFill="1" applyBorder="1" applyAlignment="1">
      <alignment horizontal="center"/>
    </xf>
    <xf numFmtId="0" fontId="15" fillId="8" borderId="47" xfId="0" applyFont="1" applyFill="1" applyBorder="1" applyAlignment="1">
      <alignment horizontal="center"/>
    </xf>
    <xf numFmtId="0" fontId="15" fillId="8" borderId="0" xfId="0" applyFont="1" applyFill="1" applyAlignment="1">
      <alignment horizontal="center"/>
    </xf>
    <xf numFmtId="0" fontId="0" fillId="8" borderId="2" xfId="0" applyFill="1" applyBorder="1" applyAlignment="1">
      <alignment horizontal="left"/>
    </xf>
    <xf numFmtId="0" fontId="0" fillId="8" borderId="1" xfId="0" applyFill="1" applyBorder="1" applyAlignment="1">
      <alignment horizontal="left"/>
    </xf>
    <xf numFmtId="0" fontId="13" fillId="8" borderId="2" xfId="0" applyFont="1" applyFill="1" applyBorder="1" applyAlignment="1">
      <alignment horizontal="left" vertical="center"/>
    </xf>
    <xf numFmtId="0" fontId="13" fillId="8" borderId="1" xfId="0" applyFont="1" applyFill="1" applyBorder="1" applyAlignment="1">
      <alignment horizontal="left" vertical="center"/>
    </xf>
    <xf numFmtId="0" fontId="0" fillId="15" borderId="1" xfId="0" applyFill="1" applyBorder="1" applyAlignment="1" applyProtection="1">
      <alignment horizontal="left"/>
      <protection locked="0"/>
    </xf>
    <xf numFmtId="0" fontId="0" fillId="8" borderId="1" xfId="0" applyFill="1" applyBorder="1" applyAlignment="1" applyProtection="1">
      <alignment horizontal="center"/>
      <protection hidden="1"/>
    </xf>
    <xf numFmtId="0" fontId="0" fillId="8" borderId="14" xfId="0" applyFill="1" applyBorder="1" applyAlignment="1" applyProtection="1">
      <alignment horizontal="center"/>
      <protection hidden="1"/>
    </xf>
    <xf numFmtId="0" fontId="0" fillId="15" borderId="1" xfId="0" applyFill="1" applyBorder="1" applyAlignment="1" applyProtection="1">
      <alignment horizontal="center"/>
      <protection locked="0"/>
    </xf>
    <xf numFmtId="0" fontId="0" fillId="15" borderId="14" xfId="0" applyFill="1" applyBorder="1" applyAlignment="1" applyProtection="1">
      <alignment horizontal="center"/>
      <protection locked="0"/>
    </xf>
    <xf numFmtId="166" fontId="0" fillId="15" borderId="1" xfId="0" applyNumberFormat="1" applyFill="1" applyBorder="1" applyAlignment="1" applyProtection="1">
      <alignment horizontal="center"/>
      <protection locked="0"/>
    </xf>
    <xf numFmtId="166" fontId="0" fillId="15" borderId="14" xfId="0" applyNumberFormat="1" applyFill="1" applyBorder="1" applyAlignment="1" applyProtection="1">
      <alignment horizontal="center"/>
      <protection locked="0"/>
    </xf>
    <xf numFmtId="0" fontId="21" fillId="15" borderId="1" xfId="0" applyFont="1" applyFill="1" applyBorder="1" applyAlignment="1" applyProtection="1">
      <alignment horizontal="center" vertical="center"/>
      <protection locked="0"/>
    </xf>
    <xf numFmtId="0" fontId="21" fillId="15" borderId="14" xfId="0" applyFont="1" applyFill="1" applyBorder="1" applyAlignment="1" applyProtection="1">
      <alignment horizontal="center" vertical="center"/>
      <protection locked="0"/>
    </xf>
    <xf numFmtId="2" fontId="17" fillId="17" borderId="4" xfId="1" applyNumberFormat="1" applyFont="1" applyFill="1" applyBorder="1" applyAlignment="1" applyProtection="1">
      <alignment horizontal="center"/>
      <protection locked="0"/>
    </xf>
    <xf numFmtId="0" fontId="34" fillId="8" borderId="2" xfId="0" applyFont="1" applyFill="1" applyBorder="1" applyAlignment="1">
      <alignment horizontal="left" vertical="center"/>
    </xf>
    <xf numFmtId="0" fontId="34" fillId="8" borderId="1" xfId="0" applyFont="1" applyFill="1" applyBorder="1" applyAlignment="1">
      <alignment horizontal="left" vertical="center"/>
    </xf>
    <xf numFmtId="0" fontId="13" fillId="17" borderId="1" xfId="0" applyFont="1" applyFill="1" applyBorder="1" applyAlignment="1" applyProtection="1">
      <alignment horizontal="center" vertical="center"/>
      <protection locked="0"/>
    </xf>
    <xf numFmtId="0" fontId="13" fillId="17" borderId="14" xfId="0" applyFont="1" applyFill="1" applyBorder="1" applyAlignment="1" applyProtection="1">
      <alignment horizontal="center" vertical="center"/>
      <protection locked="0"/>
    </xf>
    <xf numFmtId="0" fontId="22" fillId="0" borderId="0" xfId="0" applyFont="1" applyAlignment="1">
      <alignment horizontal="left" vertical="center" wrapText="1"/>
    </xf>
    <xf numFmtId="167" fontId="19" fillId="8" borderId="1" xfId="0" applyNumberFormat="1" applyFont="1" applyFill="1" applyBorder="1" applyAlignment="1" applyProtection="1">
      <alignment horizontal="center" vertical="center"/>
      <protection locked="0"/>
    </xf>
    <xf numFmtId="167" fontId="19" fillId="8" borderId="14" xfId="0" applyNumberFormat="1" applyFont="1" applyFill="1" applyBorder="1" applyAlignment="1" applyProtection="1">
      <alignment horizontal="center" vertical="center"/>
      <protection locked="0"/>
    </xf>
    <xf numFmtId="0" fontId="21" fillId="8" borderId="1" xfId="0" applyFont="1" applyFill="1" applyBorder="1" applyAlignment="1" applyProtection="1">
      <alignment horizontal="center" vertical="center"/>
      <protection locked="0"/>
    </xf>
    <xf numFmtId="0" fontId="21" fillId="8" borderId="14" xfId="0" applyFont="1" applyFill="1" applyBorder="1" applyAlignment="1" applyProtection="1">
      <alignment horizontal="center" vertical="center"/>
      <protection locked="0"/>
    </xf>
    <xf numFmtId="0" fontId="0" fillId="8" borderId="2" xfId="0" applyFill="1" applyBorder="1" applyAlignment="1">
      <alignment horizontal="right" vertical="center"/>
    </xf>
    <xf numFmtId="0" fontId="0" fillId="8" borderId="1" xfId="0" applyFill="1" applyBorder="1" applyAlignment="1">
      <alignment horizontal="right" vertical="center"/>
    </xf>
    <xf numFmtId="0" fontId="21" fillId="15" borderId="1" xfId="0" applyFont="1" applyFill="1" applyBorder="1" applyAlignment="1" applyProtection="1">
      <alignment horizontal="center" vertical="center" wrapText="1"/>
      <protection locked="0"/>
    </xf>
    <xf numFmtId="0" fontId="21" fillId="15" borderId="14" xfId="0" applyFont="1" applyFill="1" applyBorder="1" applyAlignment="1" applyProtection="1">
      <alignment horizontal="center" vertical="center" wrapText="1"/>
      <protection locked="0"/>
    </xf>
    <xf numFmtId="0" fontId="21" fillId="8" borderId="2" xfId="0" applyFont="1" applyFill="1" applyBorder="1" applyAlignment="1">
      <alignment horizontal="right" vertical="center" wrapText="1"/>
    </xf>
    <xf numFmtId="0" fontId="21" fillId="8" borderId="1" xfId="0" applyFont="1" applyFill="1" applyBorder="1" applyAlignment="1">
      <alignment horizontal="right" vertical="center" wrapText="1"/>
    </xf>
    <xf numFmtId="16" fontId="13" fillId="8" borderId="2" xfId="0" applyNumberFormat="1" applyFont="1" applyFill="1" applyBorder="1" applyAlignment="1">
      <alignment horizontal="center" vertical="center"/>
    </xf>
    <xf numFmtId="16" fontId="13" fillId="8" borderId="1" xfId="0" applyNumberFormat="1" applyFont="1" applyFill="1" applyBorder="1" applyAlignment="1">
      <alignment horizontal="center" vertical="center"/>
    </xf>
    <xf numFmtId="16" fontId="13" fillId="15" borderId="1" xfId="0" applyNumberFormat="1" applyFont="1" applyFill="1" applyBorder="1" applyAlignment="1" applyProtection="1">
      <alignment horizontal="center" vertical="center"/>
      <protection locked="0"/>
    </xf>
    <xf numFmtId="16" fontId="13" fillId="15" borderId="14" xfId="0" applyNumberFormat="1" applyFont="1" applyFill="1" applyBorder="1" applyAlignment="1" applyProtection="1">
      <alignment horizontal="center" vertical="center"/>
      <protection locked="0"/>
    </xf>
    <xf numFmtId="0" fontId="25" fillId="8" borderId="8" xfId="0" applyFont="1" applyFill="1" applyBorder="1" applyAlignment="1">
      <alignment horizontal="center" vertical="center" wrapText="1"/>
    </xf>
    <xf numFmtId="0" fontId="25" fillId="8" borderId="5" xfId="0" applyFont="1" applyFill="1" applyBorder="1" applyAlignment="1">
      <alignment horizontal="center" vertical="center" wrapText="1"/>
    </xf>
    <xf numFmtId="0" fontId="25" fillId="8" borderId="9" xfId="0" applyFont="1" applyFill="1" applyBorder="1" applyAlignment="1">
      <alignment horizontal="center" vertical="center" wrapText="1"/>
    </xf>
    <xf numFmtId="0" fontId="25" fillId="8" borderId="0" xfId="0" applyFont="1" applyFill="1" applyAlignment="1">
      <alignment horizontal="center" vertical="center" wrapText="1"/>
    </xf>
    <xf numFmtId="0" fontId="25" fillId="8" borderId="10" xfId="0" applyFont="1" applyFill="1" applyBorder="1" applyAlignment="1">
      <alignment horizontal="center" vertical="center" wrapText="1"/>
    </xf>
    <xf numFmtId="0" fontId="25" fillId="8" borderId="6" xfId="0" applyFont="1" applyFill="1" applyBorder="1" applyAlignment="1">
      <alignment horizontal="center" vertical="center" wrapText="1"/>
    </xf>
    <xf numFmtId="0" fontId="25" fillId="15" borderId="1" xfId="0" applyFont="1" applyFill="1" applyBorder="1" applyAlignment="1" applyProtection="1">
      <alignment horizontal="center" vertical="center" wrapText="1"/>
      <protection locked="0"/>
    </xf>
    <xf numFmtId="0" fontId="25" fillId="15" borderId="14" xfId="0" applyFont="1" applyFill="1" applyBorder="1" applyAlignment="1" applyProtection="1">
      <alignment horizontal="center" vertical="center" wrapText="1"/>
      <protection locked="0"/>
    </xf>
    <xf numFmtId="0" fontId="21" fillId="8" borderId="2" xfId="0" applyFont="1" applyFill="1" applyBorder="1" applyAlignment="1">
      <alignment horizontal="center" vertical="center" wrapText="1"/>
    </xf>
    <xf numFmtId="0" fontId="21" fillId="8" borderId="1" xfId="0" applyFont="1" applyFill="1" applyBorder="1" applyAlignment="1">
      <alignment horizontal="center" vertical="center" wrapText="1"/>
    </xf>
    <xf numFmtId="0" fontId="17" fillId="5" borderId="8" xfId="0" applyFont="1" applyFill="1" applyBorder="1" applyAlignment="1">
      <alignment horizontal="left" vertical="center" wrapText="1"/>
    </xf>
    <xf numFmtId="0" fontId="17" fillId="5" borderId="5" xfId="0" applyFont="1" applyFill="1" applyBorder="1" applyAlignment="1">
      <alignment horizontal="left" vertical="center" wrapText="1"/>
    </xf>
    <xf numFmtId="0" fontId="17" fillId="5" borderId="11" xfId="0" applyFont="1" applyFill="1" applyBorder="1" applyAlignment="1">
      <alignment horizontal="left" vertical="center" wrapText="1"/>
    </xf>
    <xf numFmtId="0" fontId="17" fillId="5" borderId="9" xfId="0" applyFont="1" applyFill="1" applyBorder="1" applyAlignment="1">
      <alignment horizontal="left" vertical="center" wrapText="1"/>
    </xf>
    <xf numFmtId="0" fontId="17" fillId="5" borderId="0" xfId="0" applyFont="1" applyFill="1" applyAlignment="1">
      <alignment horizontal="left" vertical="center" wrapText="1"/>
    </xf>
    <xf numFmtId="0" fontId="17" fillId="5" borderId="12" xfId="0" applyFont="1" applyFill="1" applyBorder="1" applyAlignment="1">
      <alignment horizontal="left" vertical="center" wrapText="1"/>
    </xf>
    <xf numFmtId="0" fontId="17" fillId="5" borderId="10" xfId="0" applyFont="1" applyFill="1" applyBorder="1" applyAlignment="1">
      <alignment horizontal="left" vertical="center" wrapText="1"/>
    </xf>
    <xf numFmtId="0" fontId="17" fillId="5" borderId="6" xfId="0" applyFont="1" applyFill="1" applyBorder="1" applyAlignment="1">
      <alignment horizontal="left" vertical="center" wrapText="1"/>
    </xf>
    <xf numFmtId="0" fontId="17" fillId="5" borderId="13" xfId="0" applyFont="1" applyFill="1" applyBorder="1" applyAlignment="1">
      <alignment horizontal="left" vertical="center" wrapText="1"/>
    </xf>
    <xf numFmtId="0" fontId="21" fillId="8" borderId="2" xfId="0" applyFont="1" applyFill="1" applyBorder="1" applyAlignment="1">
      <alignment horizontal="left" vertical="center" wrapText="1"/>
    </xf>
    <xf numFmtId="0" fontId="21" fillId="8" borderId="1" xfId="0" applyFont="1" applyFill="1" applyBorder="1" applyAlignment="1">
      <alignment horizontal="left" vertical="center" wrapText="1"/>
    </xf>
    <xf numFmtId="169" fontId="0" fillId="15" borderId="1" xfId="0" applyNumberFormat="1" applyFill="1" applyBorder="1" applyAlignment="1" applyProtection="1">
      <alignment horizontal="center" vertical="center"/>
      <protection locked="0"/>
    </xf>
    <xf numFmtId="169" fontId="0" fillId="15" borderId="14" xfId="0" applyNumberFormat="1" applyFill="1" applyBorder="1" applyAlignment="1" applyProtection="1">
      <alignment horizontal="center" vertical="center"/>
      <protection locked="0"/>
    </xf>
    <xf numFmtId="0" fontId="0" fillId="15" borderId="1" xfId="0" applyFill="1" applyBorder="1" applyAlignment="1" applyProtection="1">
      <alignment horizontal="center" vertical="center"/>
      <protection locked="0"/>
    </xf>
    <xf numFmtId="0" fontId="0" fillId="15" borderId="14" xfId="0" applyFill="1" applyBorder="1" applyAlignment="1" applyProtection="1">
      <alignment horizontal="center" vertical="center"/>
      <protection locked="0"/>
    </xf>
    <xf numFmtId="0" fontId="0" fillId="8" borderId="2" xfId="0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0" fillId="8" borderId="14" xfId="0" applyFill="1" applyBorder="1" applyAlignment="1">
      <alignment horizontal="center" vertical="center"/>
    </xf>
    <xf numFmtId="0" fontId="0" fillId="8" borderId="2" xfId="0" applyFill="1" applyBorder="1" applyAlignment="1">
      <alignment horizontal="left" vertical="center"/>
    </xf>
    <xf numFmtId="0" fontId="0" fillId="8" borderId="1" xfId="0" applyFill="1" applyBorder="1" applyAlignment="1">
      <alignment horizontal="left" vertical="center"/>
    </xf>
    <xf numFmtId="0" fontId="0" fillId="8" borderId="14" xfId="0" applyFill="1" applyBorder="1" applyAlignment="1">
      <alignment horizontal="left" vertical="center"/>
    </xf>
    <xf numFmtId="0" fontId="21" fillId="15" borderId="1" xfId="0" applyFont="1" applyFill="1" applyBorder="1" applyAlignment="1" applyProtection="1">
      <alignment horizontal="left" vertical="center" wrapText="1"/>
      <protection locked="0"/>
    </xf>
    <xf numFmtId="0" fontId="21" fillId="15" borderId="14" xfId="0" applyFont="1" applyFill="1" applyBorder="1" applyAlignment="1" applyProtection="1">
      <alignment horizontal="left" vertical="center" wrapText="1"/>
      <protection locked="0"/>
    </xf>
    <xf numFmtId="0" fontId="20" fillId="10" borderId="2" xfId="0" applyFont="1" applyFill="1" applyBorder="1" applyAlignment="1" applyProtection="1">
      <alignment horizontal="center" vertical="center"/>
      <protection locked="0"/>
    </xf>
    <xf numFmtId="0" fontId="20" fillId="10" borderId="1" xfId="0" applyFont="1" applyFill="1" applyBorder="1" applyAlignment="1" applyProtection="1">
      <alignment horizontal="center" vertical="center"/>
      <protection locked="0"/>
    </xf>
    <xf numFmtId="0" fontId="20" fillId="10" borderId="14" xfId="0" applyFont="1" applyFill="1" applyBorder="1" applyAlignment="1" applyProtection="1">
      <alignment horizontal="center" vertical="center"/>
      <protection locked="0"/>
    </xf>
    <xf numFmtId="0" fontId="36" fillId="17" borderId="1" xfId="0" applyFont="1" applyFill="1" applyBorder="1" applyAlignment="1" applyProtection="1">
      <alignment horizontal="center" vertical="center"/>
      <protection locked="0"/>
    </xf>
    <xf numFmtId="0" fontId="36" fillId="17" borderId="14" xfId="0" applyFont="1" applyFill="1" applyBorder="1" applyAlignment="1" applyProtection="1">
      <alignment horizontal="center" vertical="center"/>
      <protection locked="0"/>
    </xf>
    <xf numFmtId="0" fontId="37" fillId="18" borderId="2" xfId="0" applyFont="1" applyFill="1" applyBorder="1" applyAlignment="1">
      <alignment horizontal="center" vertical="center"/>
    </xf>
    <xf numFmtId="0" fontId="37" fillId="18" borderId="1" xfId="0" applyFont="1" applyFill="1" applyBorder="1" applyAlignment="1">
      <alignment horizontal="center" vertical="center"/>
    </xf>
    <xf numFmtId="0" fontId="38" fillId="0" borderId="0" xfId="0" applyFont="1" applyAlignment="1">
      <alignment horizontal="center"/>
    </xf>
    <xf numFmtId="14" fontId="36" fillId="17" borderId="1" xfId="0" applyNumberFormat="1" applyFont="1" applyFill="1" applyBorder="1" applyAlignment="1" applyProtection="1">
      <alignment horizontal="center" vertical="center"/>
      <protection locked="0"/>
    </xf>
    <xf numFmtId="0" fontId="13" fillId="0" borderId="2" xfId="0" applyFont="1" applyBorder="1" applyAlignment="1">
      <alignment horizontal="center"/>
    </xf>
    <xf numFmtId="0" fontId="13" fillId="0" borderId="1" xfId="0" applyFont="1" applyBorder="1" applyAlignment="1">
      <alignment horizontal="center"/>
    </xf>
    <xf numFmtId="0" fontId="13" fillId="0" borderId="14" xfId="0" applyFont="1" applyBorder="1" applyAlignment="1">
      <alignment horizontal="center"/>
    </xf>
    <xf numFmtId="0" fontId="21" fillId="0" borderId="0" xfId="0" applyFont="1" applyAlignment="1">
      <alignment horizontal="left" vertical="center" wrapText="1"/>
    </xf>
    <xf numFmtId="0" fontId="39" fillId="0" borderId="0" xfId="0" applyFont="1" applyAlignment="1">
      <alignment horizontal="left" vertical="top"/>
    </xf>
    <xf numFmtId="0" fontId="39" fillId="0" borderId="0" xfId="0" applyFont="1" applyAlignment="1">
      <alignment horizontal="left" vertical="center"/>
    </xf>
    <xf numFmtId="0" fontId="0" fillId="8" borderId="2" xfId="0" applyFill="1" applyBorder="1" applyAlignment="1">
      <alignment horizontal="center"/>
    </xf>
    <xf numFmtId="0" fontId="0" fillId="8" borderId="1" xfId="0" applyFill="1" applyBorder="1" applyAlignment="1">
      <alignment horizontal="center"/>
    </xf>
    <xf numFmtId="0" fontId="27" fillId="5" borderId="2" xfId="0" applyFont="1" applyFill="1" applyBorder="1" applyAlignment="1">
      <alignment horizontal="left" vertical="center"/>
    </xf>
    <xf numFmtId="0" fontId="27" fillId="5" borderId="1" xfId="0" applyFont="1" applyFill="1" applyBorder="1" applyAlignment="1">
      <alignment horizontal="left" vertical="center"/>
    </xf>
    <xf numFmtId="0" fontId="23" fillId="17" borderId="1" xfId="0" applyFont="1" applyFill="1" applyBorder="1" applyAlignment="1" applyProtection="1">
      <alignment horizontal="center" vertical="center"/>
      <protection locked="0"/>
    </xf>
    <xf numFmtId="0" fontId="23" fillId="17" borderId="14" xfId="0" applyFont="1" applyFill="1" applyBorder="1" applyAlignment="1" applyProtection="1">
      <alignment horizontal="center" vertical="center"/>
      <protection locked="0"/>
    </xf>
    <xf numFmtId="0" fontId="13" fillId="15" borderId="8" xfId="0" applyFont="1" applyFill="1" applyBorder="1" applyAlignment="1" applyProtection="1">
      <alignment horizontal="left" vertical="center" wrapText="1"/>
      <protection locked="0"/>
    </xf>
    <xf numFmtId="0" fontId="13" fillId="15" borderId="5" xfId="0" applyFont="1" applyFill="1" applyBorder="1" applyAlignment="1" applyProtection="1">
      <alignment horizontal="left" vertical="center" wrapText="1"/>
      <protection locked="0"/>
    </xf>
    <xf numFmtId="0" fontId="13" fillId="15" borderId="11" xfId="0" applyFont="1" applyFill="1" applyBorder="1" applyAlignment="1" applyProtection="1">
      <alignment horizontal="left" vertical="center" wrapText="1"/>
      <protection locked="0"/>
    </xf>
    <xf numFmtId="0" fontId="13" fillId="15" borderId="9" xfId="0" applyFont="1" applyFill="1" applyBorder="1" applyAlignment="1" applyProtection="1">
      <alignment horizontal="left" vertical="center" wrapText="1"/>
      <protection locked="0"/>
    </xf>
    <xf numFmtId="0" fontId="13" fillId="15" borderId="0" xfId="0" applyFont="1" applyFill="1" applyAlignment="1" applyProtection="1">
      <alignment horizontal="left" vertical="center" wrapText="1"/>
      <protection locked="0"/>
    </xf>
    <xf numFmtId="0" fontId="13" fillId="15" borderId="12" xfId="0" applyFont="1" applyFill="1" applyBorder="1" applyAlignment="1" applyProtection="1">
      <alignment horizontal="left" vertical="center" wrapText="1"/>
      <protection locked="0"/>
    </xf>
    <xf numFmtId="0" fontId="13" fillId="15" borderId="10" xfId="0" applyFont="1" applyFill="1" applyBorder="1" applyAlignment="1" applyProtection="1">
      <alignment horizontal="left" vertical="center" wrapText="1"/>
      <protection locked="0"/>
    </xf>
    <xf numFmtId="0" fontId="13" fillId="15" borderId="6" xfId="0" applyFont="1" applyFill="1" applyBorder="1" applyAlignment="1" applyProtection="1">
      <alignment horizontal="left" vertical="center" wrapText="1"/>
      <protection locked="0"/>
    </xf>
    <xf numFmtId="0" fontId="13" fillId="15" borderId="13" xfId="0" applyFont="1" applyFill="1" applyBorder="1" applyAlignment="1" applyProtection="1">
      <alignment horizontal="left" vertical="center" wrapText="1"/>
      <protection locked="0"/>
    </xf>
    <xf numFmtId="0" fontId="35" fillId="8" borderId="0" xfId="0" applyFont="1" applyFill="1" applyAlignment="1">
      <alignment horizontal="center" vertical="center" wrapText="1"/>
    </xf>
    <xf numFmtId="0" fontId="21" fillId="17" borderId="1" xfId="0" applyFont="1" applyFill="1" applyBorder="1" applyAlignment="1" applyProtection="1">
      <alignment horizontal="center" vertical="center" wrapText="1"/>
      <protection locked="0"/>
    </xf>
    <xf numFmtId="0" fontId="21" fillId="17" borderId="14" xfId="0" applyFont="1" applyFill="1" applyBorder="1" applyAlignment="1" applyProtection="1">
      <alignment horizontal="center" vertical="center" wrapText="1"/>
      <protection locked="0"/>
    </xf>
    <xf numFmtId="0" fontId="0" fillId="17" borderId="1" xfId="0" applyFill="1" applyBorder="1" applyAlignment="1" applyProtection="1">
      <alignment horizontal="center" vertical="center"/>
      <protection locked="0"/>
    </xf>
    <xf numFmtId="0" fontId="0" fillId="17" borderId="14" xfId="0" applyFill="1" applyBorder="1" applyAlignment="1" applyProtection="1">
      <alignment horizontal="center" vertical="center"/>
      <protection locked="0"/>
    </xf>
    <xf numFmtId="0" fontId="18" fillId="5" borderId="0" xfId="0" applyFont="1" applyFill="1" applyAlignment="1">
      <alignment horizontal="center" vertical="center" shrinkToFit="1"/>
    </xf>
    <xf numFmtId="0" fontId="0" fillId="0" borderId="51" xfId="0" applyBorder="1" applyAlignment="1">
      <alignment horizontal="center"/>
    </xf>
    <xf numFmtId="0" fontId="0" fillId="0" borderId="52" xfId="0" applyBorder="1" applyAlignment="1">
      <alignment horizontal="center"/>
    </xf>
    <xf numFmtId="0" fontId="0" fillId="0" borderId="53" xfId="0" applyBorder="1" applyAlignment="1">
      <alignment horizontal="center"/>
    </xf>
    <xf numFmtId="0" fontId="15" fillId="14" borderId="0" xfId="0" applyFont="1" applyFill="1" applyAlignment="1" applyProtection="1">
      <alignment horizontal="left"/>
      <protection hidden="1"/>
    </xf>
    <xf numFmtId="0" fontId="0" fillId="15" borderId="14" xfId="0" applyFill="1" applyBorder="1" applyAlignment="1" applyProtection="1">
      <alignment horizontal="left"/>
      <protection locked="0"/>
    </xf>
    <xf numFmtId="168" fontId="0" fillId="15" borderId="2" xfId="0" applyNumberFormat="1" applyFill="1" applyBorder="1" applyAlignment="1" applyProtection="1">
      <alignment horizontal="center" vertical="center"/>
      <protection locked="0"/>
    </xf>
    <xf numFmtId="168" fontId="0" fillId="15" borderId="1" xfId="0" applyNumberFormat="1" applyFill="1" applyBorder="1" applyAlignment="1" applyProtection="1">
      <alignment horizontal="center" vertical="center"/>
      <protection locked="0"/>
    </xf>
    <xf numFmtId="168" fontId="0" fillId="15" borderId="14" xfId="0" applyNumberFormat="1" applyFill="1" applyBorder="1" applyAlignment="1" applyProtection="1">
      <alignment horizontal="center" vertical="center"/>
      <protection locked="0"/>
    </xf>
    <xf numFmtId="16" fontId="13" fillId="8" borderId="2" xfId="0" applyNumberFormat="1" applyFont="1" applyFill="1" applyBorder="1" applyAlignment="1">
      <alignment horizontal="left" vertical="center"/>
    </xf>
    <xf numFmtId="16" fontId="13" fillId="8" borderId="1" xfId="0" applyNumberFormat="1" applyFont="1" applyFill="1" applyBorder="1" applyAlignment="1">
      <alignment horizontal="left" vertical="center"/>
    </xf>
    <xf numFmtId="0" fontId="17" fillId="8" borderId="10" xfId="0" applyFont="1" applyFill="1" applyBorder="1" applyAlignment="1">
      <alignment horizontal="center" vertical="center" wrapText="1" shrinkToFit="1"/>
    </xf>
    <xf numFmtId="0" fontId="17" fillId="8" borderId="6" xfId="0" applyFont="1" applyFill="1" applyBorder="1" applyAlignment="1">
      <alignment horizontal="center" vertical="center" wrapText="1" shrinkToFit="1"/>
    </xf>
    <xf numFmtId="0" fontId="17" fillId="8" borderId="13" xfId="0" applyFont="1" applyFill="1" applyBorder="1" applyAlignment="1">
      <alignment horizontal="center" vertical="center" wrapText="1" shrinkToFit="1"/>
    </xf>
    <xf numFmtId="0" fontId="39" fillId="8" borderId="8" xfId="0" applyFont="1" applyFill="1" applyBorder="1" applyAlignment="1">
      <alignment horizontal="center"/>
    </xf>
    <xf numFmtId="0" fontId="39" fillId="8" borderId="5" xfId="0" applyFont="1" applyFill="1" applyBorder="1" applyAlignment="1">
      <alignment horizontal="center"/>
    </xf>
    <xf numFmtId="0" fontId="39" fillId="8" borderId="11" xfId="0" applyFont="1" applyFill="1" applyBorder="1" applyAlignment="1">
      <alignment horizontal="center"/>
    </xf>
    <xf numFmtId="0" fontId="0" fillId="8" borderId="1" xfId="0" applyFill="1" applyBorder="1" applyAlignment="1" applyProtection="1">
      <alignment horizontal="center"/>
      <protection locked="0"/>
    </xf>
    <xf numFmtId="0" fontId="0" fillId="8" borderId="14" xfId="0" applyFill="1" applyBorder="1" applyAlignment="1" applyProtection="1">
      <alignment horizontal="center"/>
      <protection locked="0"/>
    </xf>
    <xf numFmtId="0" fontId="13" fillId="8" borderId="2" xfId="0" applyFont="1" applyFill="1" applyBorder="1" applyAlignment="1">
      <alignment horizontal="center" vertical="center"/>
    </xf>
    <xf numFmtId="0" fontId="13" fillId="8" borderId="1" xfId="0" applyFont="1" applyFill="1" applyBorder="1" applyAlignment="1">
      <alignment horizontal="center" vertical="center"/>
    </xf>
    <xf numFmtId="0" fontId="21" fillId="10" borderId="2" xfId="0" applyFont="1" applyFill="1" applyBorder="1" applyAlignment="1" applyProtection="1">
      <alignment horizontal="center" vertical="center" wrapText="1"/>
      <protection locked="0"/>
    </xf>
    <xf numFmtId="0" fontId="21" fillId="10" borderId="1" xfId="0" applyFont="1" applyFill="1" applyBorder="1" applyAlignment="1" applyProtection="1">
      <alignment horizontal="center" vertical="center" wrapText="1"/>
      <protection locked="0"/>
    </xf>
    <xf numFmtId="0" fontId="21" fillId="10" borderId="14" xfId="0" applyFont="1" applyFill="1" applyBorder="1" applyAlignment="1" applyProtection="1">
      <alignment horizontal="center" vertical="center" wrapText="1"/>
      <protection locked="0"/>
    </xf>
    <xf numFmtId="0" fontId="13" fillId="15" borderId="1" xfId="0" applyFont="1" applyFill="1" applyBorder="1" applyAlignment="1" applyProtection="1">
      <alignment horizontal="center" vertical="center"/>
      <protection locked="0"/>
    </xf>
    <xf numFmtId="0" fontId="13" fillId="15" borderId="14" xfId="0" applyFont="1" applyFill="1" applyBorder="1" applyAlignment="1" applyProtection="1">
      <alignment horizontal="center" vertical="center"/>
      <protection locked="0"/>
    </xf>
    <xf numFmtId="0" fontId="0" fillId="0" borderId="0" xfId="0" applyAlignment="1">
      <alignment horizontal="center" vertical="center" textRotation="90" wrapText="1" shrinkToFit="1"/>
    </xf>
    <xf numFmtId="0" fontId="21" fillId="8" borderId="2" xfId="0" applyFont="1" applyFill="1" applyBorder="1" applyAlignment="1">
      <alignment horizontal="left" vertical="center"/>
    </xf>
    <xf numFmtId="0" fontId="21" fillId="8" borderId="1" xfId="0" applyFont="1" applyFill="1" applyBorder="1" applyAlignment="1">
      <alignment horizontal="left" vertical="center"/>
    </xf>
    <xf numFmtId="0" fontId="21" fillId="8" borderId="2" xfId="0" applyFont="1" applyFill="1" applyBorder="1" applyAlignment="1">
      <alignment horizontal="left"/>
    </xf>
    <xf numFmtId="0" fontId="21" fillId="8" borderId="1" xfId="0" applyFont="1" applyFill="1" applyBorder="1" applyAlignment="1">
      <alignment horizontal="left"/>
    </xf>
    <xf numFmtId="44" fontId="21" fillId="17" borderId="1" xfId="1" applyFont="1" applyFill="1" applyBorder="1" applyAlignment="1" applyProtection="1">
      <alignment horizontal="center"/>
      <protection locked="0"/>
    </xf>
    <xf numFmtId="44" fontId="21" fillId="17" borderId="14" xfId="1" applyFont="1" applyFill="1" applyBorder="1" applyAlignment="1" applyProtection="1">
      <alignment horizontal="center"/>
      <protection locked="0"/>
    </xf>
    <xf numFmtId="0" fontId="25" fillId="8" borderId="11" xfId="0" applyFont="1" applyFill="1" applyBorder="1" applyAlignment="1">
      <alignment horizontal="center" vertical="center" wrapText="1"/>
    </xf>
    <xf numFmtId="0" fontId="25" fillId="8" borderId="12" xfId="0" applyFont="1" applyFill="1" applyBorder="1" applyAlignment="1">
      <alignment horizontal="center" vertical="center" wrapText="1"/>
    </xf>
    <xf numFmtId="0" fontId="25" fillId="8" borderId="13" xfId="0" applyFont="1" applyFill="1" applyBorder="1" applyAlignment="1">
      <alignment horizontal="center" vertical="center" wrapText="1"/>
    </xf>
    <xf numFmtId="170" fontId="0" fillId="15" borderId="1" xfId="0" applyNumberFormat="1" applyFill="1" applyBorder="1" applyAlignment="1" applyProtection="1">
      <alignment horizontal="center" vertical="center"/>
      <protection locked="0"/>
    </xf>
    <xf numFmtId="170" fontId="0" fillId="15" borderId="14" xfId="0" applyNumberFormat="1" applyFill="1" applyBorder="1" applyAlignment="1" applyProtection="1">
      <alignment horizontal="center" vertical="center"/>
      <protection locked="0"/>
    </xf>
    <xf numFmtId="167" fontId="0" fillId="15" borderId="1" xfId="0" applyNumberFormat="1" applyFill="1" applyBorder="1" applyAlignment="1" applyProtection="1">
      <alignment horizontal="center" vertical="center"/>
      <protection locked="0"/>
    </xf>
    <xf numFmtId="167" fontId="0" fillId="15" borderId="14" xfId="0" applyNumberFormat="1" applyFill="1" applyBorder="1" applyAlignment="1" applyProtection="1">
      <alignment horizontal="center" vertical="center"/>
      <protection locked="0"/>
    </xf>
    <xf numFmtId="0" fontId="25" fillId="17" borderId="5" xfId="0" applyFont="1" applyFill="1" applyBorder="1" applyAlignment="1" applyProtection="1">
      <alignment horizontal="center" vertical="center" wrapText="1"/>
      <protection locked="0"/>
    </xf>
    <xf numFmtId="0" fontId="25" fillId="17" borderId="0" xfId="0" applyFont="1" applyFill="1" applyAlignment="1" applyProtection="1">
      <alignment horizontal="center" vertical="center" wrapText="1"/>
      <protection locked="0"/>
    </xf>
    <xf numFmtId="0" fontId="25" fillId="17" borderId="6" xfId="0" applyFont="1" applyFill="1" applyBorder="1" applyAlignment="1" applyProtection="1">
      <alignment horizontal="center" vertical="center" wrapText="1"/>
      <protection locked="0"/>
    </xf>
    <xf numFmtId="0" fontId="21" fillId="8" borderId="2" xfId="0" applyFont="1" applyFill="1" applyBorder="1" applyAlignment="1">
      <alignment horizontal="right" vertical="center"/>
    </xf>
    <xf numFmtId="0" fontId="21" fillId="8" borderId="1" xfId="0" applyFont="1" applyFill="1" applyBorder="1" applyAlignment="1">
      <alignment horizontal="right" vertical="center"/>
    </xf>
    <xf numFmtId="0" fontId="21" fillId="8" borderId="14" xfId="0" applyFont="1" applyFill="1" applyBorder="1" applyAlignment="1">
      <alignment horizontal="center" vertical="center" wrapText="1"/>
    </xf>
    <xf numFmtId="0" fontId="13" fillId="17" borderId="2" xfId="0" applyFont="1" applyFill="1" applyBorder="1" applyAlignment="1" applyProtection="1">
      <alignment horizontal="left" vertical="center"/>
      <protection locked="0"/>
    </xf>
    <xf numFmtId="0" fontId="13" fillId="17" borderId="1" xfId="0" applyFont="1" applyFill="1" applyBorder="1" applyAlignment="1" applyProtection="1">
      <alignment horizontal="left" vertical="center"/>
      <protection locked="0"/>
    </xf>
    <xf numFmtId="0" fontId="13" fillId="17" borderId="14" xfId="0" applyFont="1" applyFill="1" applyBorder="1" applyAlignment="1" applyProtection="1">
      <alignment horizontal="left" vertical="center"/>
      <protection locked="0"/>
    </xf>
    <xf numFmtId="14" fontId="21" fillId="8" borderId="1" xfId="0" applyNumberFormat="1" applyFont="1" applyFill="1" applyBorder="1" applyAlignment="1" applyProtection="1">
      <alignment horizontal="center" vertical="center"/>
      <protection locked="0"/>
    </xf>
    <xf numFmtId="0" fontId="17" fillId="8" borderId="2" xfId="0" applyFont="1" applyFill="1" applyBorder="1" applyAlignment="1">
      <alignment horizontal="right" vertical="center"/>
    </xf>
    <xf numFmtId="0" fontId="17" fillId="8" borderId="1" xfId="0" applyFont="1" applyFill="1" applyBorder="1" applyAlignment="1">
      <alignment horizontal="right" vertical="center"/>
    </xf>
    <xf numFmtId="0" fontId="21" fillId="8" borderId="0" xfId="0" applyFont="1" applyFill="1" applyAlignment="1">
      <alignment horizontal="left"/>
    </xf>
    <xf numFmtId="167" fontId="21" fillId="8" borderId="1" xfId="0" quotePrefix="1" applyNumberFormat="1" applyFont="1" applyFill="1" applyBorder="1" applyAlignment="1" applyProtection="1">
      <alignment horizontal="center" vertical="center"/>
      <protection locked="0"/>
    </xf>
    <xf numFmtId="167" fontId="21" fillId="8" borderId="14" xfId="0" quotePrefix="1" applyNumberFormat="1" applyFont="1" applyFill="1" applyBorder="1" applyAlignment="1" applyProtection="1">
      <alignment horizontal="center" vertical="center"/>
      <protection locked="0"/>
    </xf>
    <xf numFmtId="0" fontId="21" fillId="8" borderId="9" xfId="0" applyFont="1" applyFill="1" applyBorder="1" applyAlignment="1">
      <alignment horizontal="left"/>
    </xf>
    <xf numFmtId="0" fontId="21" fillId="8" borderId="12" xfId="0" applyFont="1" applyFill="1" applyBorder="1" applyAlignment="1">
      <alignment horizontal="left"/>
    </xf>
    <xf numFmtId="0" fontId="0" fillId="10" borderId="1" xfId="0" applyFill="1" applyBorder="1" applyAlignment="1" applyProtection="1">
      <alignment horizontal="center"/>
      <protection locked="0"/>
    </xf>
    <xf numFmtId="0" fontId="0" fillId="10" borderId="14" xfId="0" applyFill="1" applyBorder="1" applyAlignment="1" applyProtection="1">
      <alignment horizontal="center"/>
      <protection locked="0"/>
    </xf>
    <xf numFmtId="0" fontId="0" fillId="15" borderId="1" xfId="0" applyFill="1" applyBorder="1" applyAlignment="1" applyProtection="1">
      <alignment horizontal="left" vertical="center"/>
      <protection locked="0"/>
    </xf>
    <xf numFmtId="0" fontId="0" fillId="15" borderId="14" xfId="0" applyFill="1" applyBorder="1" applyAlignment="1" applyProtection="1">
      <alignment horizontal="left" vertical="center"/>
      <protection locked="0"/>
    </xf>
    <xf numFmtId="0" fontId="20" fillId="8" borderId="2" xfId="0" applyFont="1" applyFill="1" applyBorder="1" applyAlignment="1">
      <alignment horizontal="center" vertical="center"/>
    </xf>
    <xf numFmtId="0" fontId="20" fillId="8" borderId="1" xfId="0" applyFont="1" applyFill="1" applyBorder="1" applyAlignment="1">
      <alignment horizontal="center" vertical="center"/>
    </xf>
    <xf numFmtId="0" fontId="21" fillId="15" borderId="5" xfId="0" applyFont="1" applyFill="1" applyBorder="1" applyAlignment="1" applyProtection="1">
      <alignment horizontal="left" vertical="center" wrapText="1"/>
      <protection locked="0"/>
    </xf>
    <xf numFmtId="0" fontId="21" fillId="15" borderId="11" xfId="0" applyFont="1" applyFill="1" applyBorder="1" applyAlignment="1" applyProtection="1">
      <alignment horizontal="left" vertical="center" wrapText="1"/>
      <protection locked="0"/>
    </xf>
    <xf numFmtId="0" fontId="21" fillId="15" borderId="0" xfId="0" applyFont="1" applyFill="1" applyAlignment="1" applyProtection="1">
      <alignment horizontal="left" vertical="center" wrapText="1"/>
      <protection locked="0"/>
    </xf>
    <xf numFmtId="0" fontId="21" fillId="15" borderId="12" xfId="0" applyFont="1" applyFill="1" applyBorder="1" applyAlignment="1" applyProtection="1">
      <alignment horizontal="left" vertical="center" wrapText="1"/>
      <protection locked="0"/>
    </xf>
    <xf numFmtId="0" fontId="21" fillId="15" borderId="6" xfId="0" applyFont="1" applyFill="1" applyBorder="1" applyAlignment="1" applyProtection="1">
      <alignment horizontal="left" vertical="center" wrapText="1"/>
      <protection locked="0"/>
    </xf>
    <xf numFmtId="0" fontId="21" fillId="15" borderId="13" xfId="0" applyFont="1" applyFill="1" applyBorder="1" applyAlignment="1" applyProtection="1">
      <alignment horizontal="left" vertical="center" wrapText="1"/>
      <protection locked="0"/>
    </xf>
    <xf numFmtId="0" fontId="17" fillId="17" borderId="4" xfId="0" applyFont="1" applyFill="1" applyBorder="1" applyAlignment="1" applyProtection="1">
      <alignment horizontal="center"/>
      <protection locked="0"/>
    </xf>
    <xf numFmtId="0" fontId="21" fillId="8" borderId="8" xfId="0" applyFont="1" applyFill="1" applyBorder="1" applyAlignment="1">
      <alignment horizontal="center" vertical="center" wrapText="1"/>
    </xf>
    <xf numFmtId="0" fontId="21" fillId="8" borderId="5" xfId="0" applyFont="1" applyFill="1" applyBorder="1" applyAlignment="1">
      <alignment horizontal="center" vertical="center" wrapText="1"/>
    </xf>
    <xf numFmtId="0" fontId="21" fillId="8" borderId="9" xfId="0" applyFont="1" applyFill="1" applyBorder="1" applyAlignment="1">
      <alignment horizontal="center" vertical="center" wrapText="1"/>
    </xf>
    <xf numFmtId="0" fontId="21" fillId="8" borderId="0" xfId="0" applyFont="1" applyFill="1" applyAlignment="1">
      <alignment horizontal="center" vertical="center" wrapText="1"/>
    </xf>
    <xf numFmtId="0" fontId="21" fillId="8" borderId="10" xfId="0" applyFont="1" applyFill="1" applyBorder="1" applyAlignment="1">
      <alignment horizontal="center" vertical="center" wrapText="1"/>
    </xf>
    <xf numFmtId="0" fontId="21" fillId="8" borderId="6" xfId="0" applyFont="1" applyFill="1" applyBorder="1" applyAlignment="1">
      <alignment horizontal="center" vertical="center" wrapText="1"/>
    </xf>
    <xf numFmtId="0" fontId="19" fillId="15" borderId="5" xfId="0" applyFont="1" applyFill="1" applyBorder="1" applyAlignment="1" applyProtection="1">
      <alignment horizontal="left" vertical="center" wrapText="1"/>
      <protection locked="0"/>
    </xf>
    <xf numFmtId="0" fontId="19" fillId="15" borderId="11" xfId="0" applyFont="1" applyFill="1" applyBorder="1" applyAlignment="1" applyProtection="1">
      <alignment horizontal="left" vertical="center" wrapText="1"/>
      <protection locked="0"/>
    </xf>
    <xf numFmtId="0" fontId="19" fillId="15" borderId="6" xfId="0" applyFont="1" applyFill="1" applyBorder="1" applyAlignment="1" applyProtection="1">
      <alignment horizontal="left" vertical="center" wrapText="1"/>
      <protection locked="0"/>
    </xf>
    <xf numFmtId="0" fontId="19" fillId="15" borderId="13" xfId="0" applyFont="1" applyFill="1" applyBorder="1" applyAlignment="1" applyProtection="1">
      <alignment horizontal="left" vertical="center" wrapText="1"/>
      <protection locked="0"/>
    </xf>
    <xf numFmtId="0" fontId="17" fillId="8" borderId="2" xfId="0" applyFont="1" applyFill="1" applyBorder="1" applyAlignment="1">
      <alignment horizontal="center" vertical="center"/>
    </xf>
    <xf numFmtId="0" fontId="17" fillId="8" borderId="1" xfId="0" applyFon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0" fillId="0" borderId="6" xfId="0" applyBorder="1" applyAlignment="1" applyProtection="1">
      <alignment horizontal="center"/>
      <protection locked="0"/>
    </xf>
    <xf numFmtId="0" fontId="23" fillId="0" borderId="0" xfId="0" applyFont="1" applyAlignment="1">
      <alignment horizontal="center" vertical="center"/>
    </xf>
    <xf numFmtId="44" fontId="25" fillId="8" borderId="1" xfId="0" applyNumberFormat="1" applyFont="1" applyFill="1" applyBorder="1" applyAlignment="1" applyProtection="1">
      <alignment horizontal="center" vertical="center" readingOrder="1"/>
      <protection hidden="1"/>
    </xf>
    <xf numFmtId="44" fontId="25" fillId="8" borderId="14" xfId="0" applyNumberFormat="1" applyFont="1" applyFill="1" applyBorder="1" applyAlignment="1" applyProtection="1">
      <alignment horizontal="center" vertical="center" readingOrder="1"/>
      <protection hidden="1"/>
    </xf>
    <xf numFmtId="14" fontId="15" fillId="15" borderId="1" xfId="0" applyNumberFormat="1" applyFont="1" applyFill="1" applyBorder="1" applyAlignment="1" applyProtection="1">
      <alignment horizontal="center" vertical="center"/>
      <protection locked="0"/>
    </xf>
    <xf numFmtId="0" fontId="15" fillId="15" borderId="1" xfId="0" applyFont="1" applyFill="1" applyBorder="1" applyAlignment="1" applyProtection="1">
      <alignment horizontal="center" vertical="center"/>
      <protection locked="0"/>
    </xf>
    <xf numFmtId="0" fontId="15" fillId="15" borderId="14" xfId="0" applyFont="1" applyFill="1" applyBorder="1" applyAlignment="1" applyProtection="1">
      <alignment horizontal="center" vertical="center"/>
      <protection locked="0"/>
    </xf>
    <xf numFmtId="0" fontId="15" fillId="8" borderId="2" xfId="0" applyFont="1" applyFill="1" applyBorder="1" applyAlignment="1">
      <alignment horizontal="center" vertical="center"/>
    </xf>
    <xf numFmtId="0" fontId="15" fillId="8" borderId="1" xfId="0" applyFont="1" applyFill="1" applyBorder="1" applyAlignment="1">
      <alignment horizontal="center" vertical="center"/>
    </xf>
    <xf numFmtId="0" fontId="0" fillId="3" borderId="0" xfId="0" applyFill="1" applyAlignment="1">
      <alignment horizontal="left" vertical="center"/>
    </xf>
    <xf numFmtId="164" fontId="0" fillId="5" borderId="36" xfId="0" applyNumberFormat="1" applyFill="1" applyBorder="1" applyAlignment="1">
      <alignment horizontal="center" vertical="center"/>
    </xf>
    <xf numFmtId="165" fontId="0" fillId="6" borderId="41" xfId="0" applyNumberFormat="1" applyFill="1" applyBorder="1" applyAlignment="1">
      <alignment horizontal="center" vertical="center"/>
    </xf>
    <xf numFmtId="0" fontId="0" fillId="5" borderId="0" xfId="0" applyFill="1" applyAlignment="1" applyProtection="1">
      <alignment horizontal="left" vertical="top" wrapText="1"/>
      <protection locked="0"/>
    </xf>
    <xf numFmtId="0" fontId="30" fillId="3" borderId="0" xfId="0" applyFont="1" applyFill="1" applyAlignment="1">
      <alignment horizontal="center" vertical="center"/>
    </xf>
    <xf numFmtId="0" fontId="0" fillId="5" borderId="42" xfId="0" applyFill="1" applyBorder="1" applyAlignment="1">
      <alignment horizontal="center" vertical="center"/>
    </xf>
    <xf numFmtId="0" fontId="37" fillId="6" borderId="0" xfId="0" applyFont="1" applyFill="1" applyAlignment="1">
      <alignment horizontal="left" vertical="center"/>
    </xf>
    <xf numFmtId="0" fontId="0" fillId="7" borderId="0" xfId="0" applyFill="1" applyAlignment="1">
      <alignment horizontal="left"/>
    </xf>
    <xf numFmtId="0" fontId="0" fillId="5" borderId="42" xfId="0" applyFill="1" applyBorder="1" applyAlignment="1">
      <alignment horizontal="left" indent="1"/>
    </xf>
    <xf numFmtId="0" fontId="0" fillId="5" borderId="42" xfId="0" applyFill="1" applyBorder="1" applyAlignment="1" applyProtection="1">
      <alignment horizontal="left" vertical="center" indent="1"/>
      <protection locked="0"/>
    </xf>
    <xf numFmtId="165" fontId="0" fillId="5" borderId="42" xfId="0" applyNumberFormat="1" applyFill="1" applyBorder="1" applyAlignment="1">
      <alignment horizontal="left" vertical="center" indent="1"/>
    </xf>
    <xf numFmtId="0" fontId="0" fillId="5" borderId="42" xfId="0" applyFill="1" applyBorder="1" applyAlignment="1" applyProtection="1">
      <alignment horizontal="left" vertical="top"/>
      <protection locked="0"/>
    </xf>
    <xf numFmtId="0" fontId="0" fillId="5" borderId="39" xfId="0" applyFill="1" applyBorder="1" applyAlignment="1" applyProtection="1">
      <alignment horizontal="left" vertical="top"/>
      <protection locked="0"/>
    </xf>
    <xf numFmtId="0" fontId="0" fillId="5" borderId="0" xfId="0" applyFill="1" applyAlignment="1" applyProtection="1">
      <alignment horizontal="left" vertical="top"/>
      <protection locked="0"/>
    </xf>
    <xf numFmtId="3" fontId="0" fillId="5" borderId="42" xfId="0" applyNumberFormat="1" applyFill="1" applyBorder="1" applyAlignment="1" applyProtection="1">
      <alignment horizontal="center"/>
      <protection hidden="1"/>
    </xf>
    <xf numFmtId="0" fontId="0" fillId="5" borderId="42" xfId="0" applyFill="1" applyBorder="1" applyAlignment="1" applyProtection="1">
      <alignment horizontal="center"/>
      <protection hidden="1"/>
    </xf>
    <xf numFmtId="0" fontId="0" fillId="5" borderId="42" xfId="0" applyFill="1" applyBorder="1" applyAlignment="1" applyProtection="1">
      <alignment horizontal="left" vertical="center"/>
      <protection hidden="1"/>
    </xf>
    <xf numFmtId="4" fontId="0" fillId="5" borderId="42" xfId="0" applyNumberFormat="1" applyFill="1" applyBorder="1" applyAlignment="1">
      <alignment horizontal="left" indent="1"/>
    </xf>
    <xf numFmtId="16" fontId="0" fillId="5" borderId="39" xfId="0" applyNumberFormat="1" applyFill="1" applyBorder="1" applyAlignment="1" applyProtection="1">
      <alignment horizontal="left"/>
      <protection hidden="1"/>
    </xf>
    <xf numFmtId="0" fontId="0" fillId="5" borderId="39" xfId="0" applyFill="1" applyBorder="1" applyAlignment="1" applyProtection="1">
      <alignment horizontal="left"/>
      <protection hidden="1"/>
    </xf>
    <xf numFmtId="0" fontId="0" fillId="5" borderId="15" xfId="0" applyFill="1" applyBorder="1" applyAlignment="1">
      <alignment horizontal="left" vertical="top" wrapText="1"/>
    </xf>
    <xf numFmtId="0" fontId="0" fillId="5" borderId="16" xfId="0" applyFill="1" applyBorder="1" applyAlignment="1">
      <alignment horizontal="left" vertical="top" wrapText="1"/>
    </xf>
    <xf numFmtId="0" fontId="0" fillId="5" borderId="17" xfId="0" applyFill="1" applyBorder="1" applyAlignment="1">
      <alignment horizontal="left" vertical="top" wrapText="1"/>
    </xf>
    <xf numFmtId="0" fontId="0" fillId="5" borderId="18" xfId="0" applyFill="1" applyBorder="1" applyAlignment="1">
      <alignment horizontal="left" vertical="top" wrapText="1"/>
    </xf>
    <xf numFmtId="0" fontId="0" fillId="5" borderId="0" xfId="0" applyFill="1" applyAlignment="1">
      <alignment horizontal="left" vertical="top" wrapText="1"/>
    </xf>
    <xf numFmtId="0" fontId="0" fillId="5" borderId="19" xfId="0" applyFill="1" applyBorder="1" applyAlignment="1">
      <alignment horizontal="left" vertical="top" wrapText="1"/>
    </xf>
    <xf numFmtId="0" fontId="0" fillId="5" borderId="20" xfId="0" applyFill="1" applyBorder="1" applyAlignment="1">
      <alignment horizontal="left" vertical="top" wrapText="1"/>
    </xf>
    <xf numFmtId="0" fontId="0" fillId="5" borderId="21" xfId="0" applyFill="1" applyBorder="1" applyAlignment="1">
      <alignment horizontal="left" vertical="top" wrapText="1"/>
    </xf>
    <xf numFmtId="0" fontId="0" fillId="5" borderId="22" xfId="0" applyFill="1" applyBorder="1" applyAlignment="1">
      <alignment horizontal="left" vertical="top" wrapText="1"/>
    </xf>
    <xf numFmtId="0" fontId="0" fillId="5" borderId="42" xfId="0" applyFill="1" applyBorder="1" applyAlignment="1" applyProtection="1">
      <alignment horizontal="left" indent="1"/>
      <protection hidden="1"/>
    </xf>
    <xf numFmtId="0" fontId="0" fillId="5" borderId="39" xfId="0" applyFill="1" applyBorder="1" applyAlignment="1" applyProtection="1">
      <alignment horizontal="left" indent="1"/>
      <protection hidden="1"/>
    </xf>
    <xf numFmtId="0" fontId="0" fillId="3" borderId="32" xfId="0" applyFill="1" applyBorder="1" applyAlignment="1">
      <alignment horizontal="left"/>
    </xf>
    <xf numFmtId="0" fontId="0" fillId="3" borderId="33" xfId="0" applyFill="1" applyBorder="1" applyAlignment="1">
      <alignment horizontal="left"/>
    </xf>
    <xf numFmtId="0" fontId="0" fillId="5" borderId="48" xfId="0" applyFill="1" applyBorder="1" applyAlignment="1" applyProtection="1">
      <alignment horizontal="left"/>
      <protection hidden="1"/>
    </xf>
    <xf numFmtId="0" fontId="0" fillId="5" borderId="30" xfId="0" applyFill="1" applyBorder="1" applyAlignment="1" applyProtection="1">
      <alignment horizontal="left"/>
      <protection hidden="1"/>
    </xf>
    <xf numFmtId="0" fontId="0" fillId="5" borderId="49" xfId="0" applyFill="1" applyBorder="1" applyAlignment="1" applyProtection="1">
      <alignment horizontal="left"/>
      <protection hidden="1"/>
    </xf>
    <xf numFmtId="0" fontId="0" fillId="0" borderId="48" xfId="0" applyBorder="1" applyAlignment="1">
      <alignment horizontal="center"/>
    </xf>
    <xf numFmtId="0" fontId="0" fillId="0" borderId="30" xfId="0" applyBorder="1" applyAlignment="1">
      <alignment horizontal="center"/>
    </xf>
    <xf numFmtId="0" fontId="0" fillId="0" borderId="49" xfId="0" applyBorder="1" applyAlignment="1">
      <alignment horizontal="center"/>
    </xf>
    <xf numFmtId="0" fontId="0" fillId="5" borderId="48" xfId="0" applyFill="1" applyBorder="1" applyAlignment="1">
      <alignment horizontal="center"/>
    </xf>
    <xf numFmtId="0" fontId="0" fillId="5" borderId="49" xfId="0" applyFill="1" applyBorder="1" applyAlignment="1">
      <alignment horizontal="center"/>
    </xf>
    <xf numFmtId="0" fontId="0" fillId="5" borderId="48" xfId="0" applyFill="1" applyBorder="1" applyProtection="1">
      <protection hidden="1"/>
    </xf>
    <xf numFmtId="0" fontId="0" fillId="5" borderId="49" xfId="0" applyFill="1" applyBorder="1" applyProtection="1">
      <protection hidden="1"/>
    </xf>
    <xf numFmtId="0" fontId="0" fillId="3" borderId="28" xfId="0" applyFill="1" applyBorder="1" applyAlignment="1">
      <alignment horizontal="left"/>
    </xf>
  </cellXfs>
  <cellStyles count="3">
    <cellStyle name="Moeda" xfId="1" builtinId="4"/>
    <cellStyle name="Normal" xfId="0" builtinId="0"/>
    <cellStyle name="Normal 2" xfId="2" xr:uid="{00000000-0005-0000-0000-000002000000}"/>
  </cellStyles>
  <dxfs count="84">
    <dxf>
      <fill>
        <patternFill>
          <bgColor theme="4" tint="0.59996337778862885"/>
        </patternFill>
      </fill>
    </dxf>
    <dxf>
      <font>
        <color theme="4" tint="0.59996337778862885"/>
      </font>
      <fill>
        <patternFill>
          <bgColor theme="4" tint="0.59996337778862885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color theme="4" tint="0.59996337778862885"/>
      </font>
      <fill>
        <patternFill>
          <bgColor theme="4" tint="0.59996337778862885"/>
        </patternFill>
      </fill>
    </dxf>
    <dxf>
      <font>
        <color theme="4" tint="0.59996337778862885"/>
      </font>
      <fill>
        <patternFill>
          <bgColor theme="4" tint="0.59996337778862885"/>
        </patternFill>
      </fill>
    </dxf>
    <dxf>
      <font>
        <color theme="4" tint="0.59996337778862885"/>
      </font>
      <fill>
        <patternFill>
          <bgColor theme="4" tint="0.59996337778862885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ont>
        <color theme="4" tint="0.59996337778862885"/>
      </font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ont>
        <color theme="4" tint="0.59996337778862885"/>
      </font>
      <fill>
        <patternFill>
          <bgColor theme="4" tint="0.59996337778862885"/>
        </patternFill>
      </fill>
    </dxf>
    <dxf>
      <font>
        <color theme="4" tint="0.59996337778862885"/>
      </font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F0"/>
        </patternFill>
      </fill>
    </dxf>
    <dxf>
      <fill>
        <patternFill>
          <bgColor rgb="FFFFFFF0"/>
        </patternFill>
      </fill>
    </dxf>
    <dxf>
      <fill>
        <patternFill>
          <bgColor rgb="FFFFFFF0"/>
        </patternFill>
      </fill>
    </dxf>
    <dxf>
      <fill>
        <patternFill>
          <bgColor rgb="FFFFFFF0"/>
        </patternFill>
      </fill>
    </dxf>
    <dxf>
      <fill>
        <patternFill>
          <bgColor rgb="FFFFFFF0"/>
        </patternFill>
      </fill>
    </dxf>
    <dxf>
      <fill>
        <patternFill>
          <bgColor theme="0" tint="-0.24994659260841701"/>
        </patternFill>
      </fill>
    </dxf>
    <dxf>
      <fill>
        <patternFill>
          <bgColor rgb="FFFFFFF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ill>
        <patternFill>
          <bgColor rgb="FFFFFFF0"/>
        </patternFill>
      </fill>
    </dxf>
    <dxf>
      <fill>
        <patternFill>
          <bgColor rgb="FFFFFFF0"/>
        </patternFill>
      </fill>
    </dxf>
    <dxf>
      <font>
        <b/>
        <i val="0"/>
        <color theme="1"/>
      </font>
      <fill>
        <patternFill>
          <bgColor rgb="FFFFFFCC"/>
        </patternFill>
      </fill>
    </dxf>
    <dxf>
      <font>
        <b/>
        <i val="0"/>
        <color theme="1"/>
      </font>
      <fill>
        <patternFill>
          <bgColor theme="6" tint="0.59996337778862885"/>
        </patternFill>
      </fill>
    </dxf>
    <dxf>
      <font>
        <b/>
        <i val="0"/>
        <u val="none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20" Type="http://schemas.openxmlformats.org/officeDocument/2006/relationships/customXml" Target="../customXml/item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10.xml.rels><?xml version="1.0" encoding="UTF-8" standalone="yes"?>
<Relationships xmlns="http://schemas.openxmlformats.org/package/2006/relationships"><Relationship Id="rId1" Type="http://schemas.microsoft.com/office/2006/relationships/activeXControlBinary" Target="activeX10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_rels/activeX6.xml.rels><?xml version="1.0" encoding="UTF-8" standalone="yes"?>
<Relationships xmlns="http://schemas.openxmlformats.org/package/2006/relationships"><Relationship Id="rId1" Type="http://schemas.microsoft.com/office/2006/relationships/activeXControlBinary" Target="activeX6.bin"/></Relationships>
</file>

<file path=xl/activeX/_rels/activeX7.xml.rels><?xml version="1.0" encoding="UTF-8" standalone="yes"?>
<Relationships xmlns="http://schemas.openxmlformats.org/package/2006/relationships"><Relationship Id="rId1" Type="http://schemas.microsoft.com/office/2006/relationships/activeXControlBinary" Target="activeX7.bin"/></Relationships>
</file>

<file path=xl/activeX/_rels/activeX8.xml.rels><?xml version="1.0" encoding="UTF-8" standalone="yes"?>
<Relationships xmlns="http://schemas.openxmlformats.org/package/2006/relationships"><Relationship Id="rId1" Type="http://schemas.microsoft.com/office/2006/relationships/activeXControlBinary" Target="activeX8.bin"/></Relationships>
</file>

<file path=xl/activeX/_rels/activeX9.xml.rels><?xml version="1.0" encoding="UTF-8" standalone="yes"?>
<Relationships xmlns="http://schemas.openxmlformats.org/package/2006/relationships"><Relationship Id="rId1" Type="http://schemas.microsoft.com/office/2006/relationships/activeXControlBinary" Target="activeX9.bin"/></Relationships>
</file>

<file path=xl/activeX/activeX1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activeX/activeX10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activeX/activeX3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activeX/activeX4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activeX/activeX5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activeX/activeX6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activeX/activeX7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activeX/activeX8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activeX/activeX9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drawings/_rels/vmlDrawing2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4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12700</xdr:colOff>
          <xdr:row>18</xdr:row>
          <xdr:rowOff>19050</xdr:rowOff>
        </xdr:from>
        <xdr:to>
          <xdr:col>0</xdr:col>
          <xdr:colOff>165100</xdr:colOff>
          <xdr:row>18</xdr:row>
          <xdr:rowOff>203200</xdr:rowOff>
        </xdr:to>
        <xdr:sp macro="" textlink="">
          <xdr:nvSpPr>
            <xdr:cNvPr id="2050" name="CheckBox1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7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12700</xdr:colOff>
          <xdr:row>19</xdr:row>
          <xdr:rowOff>19050</xdr:rowOff>
        </xdr:from>
        <xdr:to>
          <xdr:col>0</xdr:col>
          <xdr:colOff>165100</xdr:colOff>
          <xdr:row>19</xdr:row>
          <xdr:rowOff>203200</xdr:rowOff>
        </xdr:to>
        <xdr:sp macro="" textlink="">
          <xdr:nvSpPr>
            <xdr:cNvPr id="2051" name="CheckBox2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7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12700</xdr:colOff>
          <xdr:row>20</xdr:row>
          <xdr:rowOff>12700</xdr:rowOff>
        </xdr:from>
        <xdr:to>
          <xdr:col>0</xdr:col>
          <xdr:colOff>165100</xdr:colOff>
          <xdr:row>20</xdr:row>
          <xdr:rowOff>203200</xdr:rowOff>
        </xdr:to>
        <xdr:sp macro="" textlink="">
          <xdr:nvSpPr>
            <xdr:cNvPr id="2052" name="CheckBox3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7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19050</xdr:colOff>
          <xdr:row>21</xdr:row>
          <xdr:rowOff>12700</xdr:rowOff>
        </xdr:from>
        <xdr:to>
          <xdr:col>1</xdr:col>
          <xdr:colOff>0</xdr:colOff>
          <xdr:row>21</xdr:row>
          <xdr:rowOff>203200</xdr:rowOff>
        </xdr:to>
        <xdr:sp macro="" textlink="">
          <xdr:nvSpPr>
            <xdr:cNvPr id="2053" name="CheckBox4" hidden="1">
              <a:extLst>
                <a:ext uri="{63B3BB69-23CF-44E3-9099-C40C66FF867C}">
                  <a14:compatExt spid="_x0000_s2053"/>
                </a:ext>
                <a:ext uri="{FF2B5EF4-FFF2-40B4-BE49-F238E27FC236}">
                  <a16:creationId xmlns:a16="http://schemas.microsoft.com/office/drawing/2014/main" id="{00000000-0008-0000-0700-00000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12700</xdr:colOff>
          <xdr:row>22</xdr:row>
          <xdr:rowOff>19050</xdr:rowOff>
        </xdr:from>
        <xdr:to>
          <xdr:col>0</xdr:col>
          <xdr:colOff>165100</xdr:colOff>
          <xdr:row>22</xdr:row>
          <xdr:rowOff>203200</xdr:rowOff>
        </xdr:to>
        <xdr:sp macro="" textlink="">
          <xdr:nvSpPr>
            <xdr:cNvPr id="2054" name="CheckBox5" hidden="1">
              <a:extLst>
                <a:ext uri="{63B3BB69-23CF-44E3-9099-C40C66FF867C}">
                  <a14:compatExt spid="_x0000_s2054"/>
                </a:ext>
                <a:ext uri="{FF2B5EF4-FFF2-40B4-BE49-F238E27FC236}">
                  <a16:creationId xmlns:a16="http://schemas.microsoft.com/office/drawing/2014/main" id="{00000000-0008-0000-0700-00000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12700</xdr:colOff>
          <xdr:row>23</xdr:row>
          <xdr:rowOff>19050</xdr:rowOff>
        </xdr:from>
        <xdr:to>
          <xdr:col>0</xdr:col>
          <xdr:colOff>165100</xdr:colOff>
          <xdr:row>23</xdr:row>
          <xdr:rowOff>203200</xdr:rowOff>
        </xdr:to>
        <xdr:sp macro="" textlink="">
          <xdr:nvSpPr>
            <xdr:cNvPr id="2055" name="CheckBox6" hidden="1">
              <a:extLst>
                <a:ext uri="{63B3BB69-23CF-44E3-9099-C40C66FF867C}">
                  <a14:compatExt spid="_x0000_s2055"/>
                </a:ext>
                <a:ext uri="{FF2B5EF4-FFF2-40B4-BE49-F238E27FC236}">
                  <a16:creationId xmlns:a16="http://schemas.microsoft.com/office/drawing/2014/main" id="{00000000-0008-0000-0700-00000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12700</xdr:colOff>
          <xdr:row>24</xdr:row>
          <xdr:rowOff>12700</xdr:rowOff>
        </xdr:from>
        <xdr:to>
          <xdr:col>0</xdr:col>
          <xdr:colOff>165100</xdr:colOff>
          <xdr:row>24</xdr:row>
          <xdr:rowOff>203200</xdr:rowOff>
        </xdr:to>
        <xdr:sp macro="" textlink="">
          <xdr:nvSpPr>
            <xdr:cNvPr id="2056" name="CheckBox7" hidden="1">
              <a:extLst>
                <a:ext uri="{63B3BB69-23CF-44E3-9099-C40C66FF867C}">
                  <a14:compatExt spid="_x0000_s2056"/>
                </a:ext>
                <a:ext uri="{FF2B5EF4-FFF2-40B4-BE49-F238E27FC236}">
                  <a16:creationId xmlns:a16="http://schemas.microsoft.com/office/drawing/2014/main" id="{00000000-0008-0000-0700-00000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12700</xdr:colOff>
          <xdr:row>25</xdr:row>
          <xdr:rowOff>12700</xdr:rowOff>
        </xdr:from>
        <xdr:to>
          <xdr:col>0</xdr:col>
          <xdr:colOff>165100</xdr:colOff>
          <xdr:row>25</xdr:row>
          <xdr:rowOff>203200</xdr:rowOff>
        </xdr:to>
        <xdr:sp macro="" textlink="">
          <xdr:nvSpPr>
            <xdr:cNvPr id="2057" name="CheckBox8" hidden="1">
              <a:extLst>
                <a:ext uri="{63B3BB69-23CF-44E3-9099-C40C66FF867C}">
                  <a14:compatExt spid="_x0000_s2057"/>
                </a:ext>
                <a:ext uri="{FF2B5EF4-FFF2-40B4-BE49-F238E27FC236}">
                  <a16:creationId xmlns:a16="http://schemas.microsoft.com/office/drawing/2014/main" id="{00000000-0008-0000-0700-00000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12700</xdr:colOff>
          <xdr:row>26</xdr:row>
          <xdr:rowOff>19050</xdr:rowOff>
        </xdr:from>
        <xdr:to>
          <xdr:col>0</xdr:col>
          <xdr:colOff>165100</xdr:colOff>
          <xdr:row>26</xdr:row>
          <xdr:rowOff>203200</xdr:rowOff>
        </xdr:to>
        <xdr:sp macro="" textlink="">
          <xdr:nvSpPr>
            <xdr:cNvPr id="2058" name="CheckBox9" hidden="1">
              <a:extLst>
                <a:ext uri="{63B3BB69-23CF-44E3-9099-C40C66FF867C}">
                  <a14:compatExt spid="_x0000_s2058"/>
                </a:ext>
                <a:ext uri="{FF2B5EF4-FFF2-40B4-BE49-F238E27FC236}">
                  <a16:creationId xmlns:a16="http://schemas.microsoft.com/office/drawing/2014/main" id="{00000000-0008-0000-0700-00000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12700</xdr:colOff>
          <xdr:row>27</xdr:row>
          <xdr:rowOff>12700</xdr:rowOff>
        </xdr:from>
        <xdr:to>
          <xdr:col>0</xdr:col>
          <xdr:colOff>165100</xdr:colOff>
          <xdr:row>27</xdr:row>
          <xdr:rowOff>203200</xdr:rowOff>
        </xdr:to>
        <xdr:sp macro="" textlink="">
          <xdr:nvSpPr>
            <xdr:cNvPr id="2059" name="CheckBox10" hidden="1">
              <a:extLst>
                <a:ext uri="{63B3BB69-23CF-44E3-9099-C40C66FF867C}">
                  <a14:compatExt spid="_x0000_s2059"/>
                </a:ext>
                <a:ext uri="{FF2B5EF4-FFF2-40B4-BE49-F238E27FC236}">
                  <a16:creationId xmlns:a16="http://schemas.microsoft.com/office/drawing/2014/main" id="{00000000-0008-0000-0700-00000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a1" displayName="Tabela1" ref="B2:AO66" totalsRowShown="0">
  <autoFilter ref="B2:AO66" xr:uid="{00000000-0009-0000-0100-000001000000}"/>
  <tableColumns count="40">
    <tableColumn id="1" xr3:uid="{00000000-0010-0000-0000-000001000000}" name="ADMINISTRAÇÃO PÚBLICA DIRETA OU AUTÁRQUICA"/>
    <tableColumn id="2" xr3:uid="{00000000-0010-0000-0000-000002000000}" name="AGRICULTURA E CRIAÇÃO ANIMAL"/>
    <tableColumn id="3" xr3:uid="{00000000-0010-0000-0000-000003000000}" name="COMÉRCIO ATACADISTA"/>
    <tableColumn id="4" xr3:uid="{00000000-0010-0000-0000-000004000000}" name="COMÉRCIO VAREJISTA"/>
    <tableColumn id="5" xr3:uid="{00000000-0010-0000-0000-000005000000}" name="COMÉRCIO, INCORPORAÇÃO E LOTEAMENTO E ADMINISTRAÇÃO DE IMÓVIES"/>
    <tableColumn id="6" xr3:uid="{00000000-0010-0000-0000-000006000000}" name="COOPERATIVAS"/>
    <tableColumn id="7" xr3:uid="{00000000-0010-0000-0000-000007000000}" name="ENTIDADES FINANCEIRAS"/>
    <tableColumn id="8" xr3:uid="{00000000-0010-0000-0000-000008000000}" name="FUNDAÇÕES, ENTIDADES E ASSOCIAÇÕES DE FINS NÃO LUCRATIVOS"/>
    <tableColumn id="9" xr3:uid="{00000000-0010-0000-0000-000009000000}" name="INDÚSTRIA DE BEBIDAS"/>
    <tableColumn id="10" xr3:uid="{00000000-0010-0000-0000-00000A000000}" name="INDÚSTRIA DE BORRACHA"/>
    <tableColumn id="11" xr3:uid="{00000000-0010-0000-0000-00000B000000}" name="INDÚSTRIA DE CELULOSE, PAPEL E PAPELÃO"/>
    <tableColumn id="12" xr3:uid="{00000000-0010-0000-0000-00000C000000}" name="INDÚSTRIA DE CONSTRUÇÃO"/>
    <tableColumn id="13" xr3:uid="{00000000-0010-0000-0000-00000D000000}" name="INDÚSTRIA DE COUROS, PELES E PRODUTOS SIMILARES"/>
    <tableColumn id="14" xr3:uid="{00000000-0010-0000-0000-00000E000000}" name="INDÚSTRIA DE EDITORIA E GRÁFICA"/>
    <tableColumn id="15" xr3:uid="{00000000-0010-0000-0000-00000F000000}" name="INDÚSTRIA DE EXTRAÇÃO E TRATAMENTO DE MINERAIS"/>
    <tableColumn id="16" xr3:uid="{00000000-0010-0000-0000-000010000000}" name="INDÚSTRIA DE FUMO"/>
    <tableColumn id="17" xr3:uid="{00000000-0010-0000-0000-000011000000}" name="INDÚSTRIA DE MADEIRA"/>
    <tableColumn id="18" xr3:uid="{00000000-0010-0000-0000-000012000000}" name="INDÚSTRIA DE MATERIAL DE TRANSPORTE"/>
    <tableColumn id="19" xr3:uid="{00000000-0010-0000-0000-000013000000}" name="INDÚSTRIA DE MATERIAL ELÉTRICO E DE COMUNICAÇÕES"/>
    <tableColumn id="20" xr3:uid="{00000000-0010-0000-0000-000014000000}" name="INDÚSTRIA DE MOBILIÁRIO"/>
    <tableColumn id="21" xr3:uid="{00000000-0010-0000-0000-000015000000}" name="INDÚSTRIA DE PRODUTOS - MEDICAMENTOS"/>
    <tableColumn id="22" xr3:uid="{00000000-0010-0000-0000-000016000000}" name="INDÚSTRIA DE PRODUTOS - PETRÓLEO"/>
    <tableColumn id="23" xr3:uid="{00000000-0010-0000-0000-000017000000}" name="INDÚSTRIA DE PRODUTOS ALIMENTARES"/>
    <tableColumn id="24" xr3:uid="{00000000-0010-0000-0000-000018000000}" name="INDÚSTRIA DE PRODUTOS DE MATERIAIS PLÁSTICOS"/>
    <tableColumn id="25" xr3:uid="{00000000-0010-0000-0000-000019000000}" name="INDÚSTRIA DE PRODUTOS DE MINERAIS NÃO-METÁLICOS"/>
    <tableColumn id="26" xr3:uid="{00000000-0010-0000-0000-00001A000000}" name="INDÚSTRIA DE UTILIDADE PÚBLICA"/>
    <tableColumn id="27" xr3:uid="{00000000-0010-0000-0000-00001B000000}" name="INDÚSTRIA DE VESTUÁRIO, CALÇADOS E ARTEFATOS DE TECIDOS"/>
    <tableColumn id="28" xr3:uid="{00000000-0010-0000-0000-00001C000000}" name="INDÚSTRIA MECÂNICA"/>
    <tableColumn id="29" xr3:uid="{00000000-0010-0000-0000-00001D000000}" name="INDÚSTRIA METALÚRGICA"/>
    <tableColumn id="30" xr3:uid="{00000000-0010-0000-0000-00001E000000}" name="INDÚSTRIA QUÍMICA / INDÚSTRIA DE PERFUMARIAS, SABÕES E VELAS"/>
    <tableColumn id="31" xr3:uid="{00000000-0010-0000-0000-00001F000000}" name="INDÚSTRIA TEXTIL"/>
    <tableColumn id="32" xr3:uid="{00000000-0010-0000-0000-000020000000}" name="INDÚSTRIAS DIVERSAS"/>
    <tableColumn id="33" xr3:uid="{00000000-0010-0000-0000-000021000000}" name="RESIDENCIAL"/>
    <tableColumn id="34" xr3:uid="{00000000-0010-0000-0000-000022000000}" name="SERVIÇOS COMERCIAIS"/>
    <tableColumn id="35" xr3:uid="{00000000-0010-0000-0000-000023000000}" name="SERVIÇOS DE ALOJAMENTO E ALIMENTAÇÃO"/>
    <tableColumn id="36" xr3:uid="{00000000-0010-0000-0000-000024000000}" name="SERVIÇOS DE COMUNICAÇÕES"/>
    <tableColumn id="37" xr3:uid="{00000000-0010-0000-0000-000025000000}" name="SERVIÇOS DE DIVERSÃO"/>
    <tableColumn id="38" xr3:uid="{00000000-0010-0000-0000-000026000000}" name="SERVIÇOS DE REPARAÇÃO, MANUTENÇÃO E CONSERVAÇÃO"/>
    <tableColumn id="39" xr3:uid="{00000000-0010-0000-0000-000027000000}" name="SERVIÇOS DE TRANSPORTE"/>
    <tableColumn id="40" xr3:uid="{00000000-0010-0000-0000-000028000000}" name="SERVIÇOS PESSOAIS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ela2" displayName="Tabela2" ref="D4:D31" totalsRowShown="0" headerRowDxfId="83">
  <autoFilter ref="D4:D31" xr:uid="{00000000-0009-0000-0100-000002000000}"/>
  <tableColumns count="1">
    <tableColumn id="1" xr3:uid="{00000000-0010-0000-0100-000001000000}" name="Estado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2000000}" name="TBL_MUNICIPIOS" displayName="TBL_MUNICIPIOS" ref="G4:AG857" totalsRowShown="0">
  <autoFilter ref="G4:AG857" xr:uid="{00000000-0009-0000-0100-000004000000}"/>
  <tableColumns count="27">
    <tableColumn id="1" xr3:uid="{00000000-0010-0000-0200-000001000000}" name="MG"/>
    <tableColumn id="2" xr3:uid="{00000000-0010-0000-0200-000002000000}" name="AC"/>
    <tableColumn id="3" xr3:uid="{00000000-0010-0000-0200-000003000000}" name="AL"/>
    <tableColumn id="4" xr3:uid="{00000000-0010-0000-0200-000004000000}" name="AM"/>
    <tableColumn id="5" xr3:uid="{00000000-0010-0000-0200-000005000000}" name="AP"/>
    <tableColumn id="6" xr3:uid="{00000000-0010-0000-0200-000006000000}" name="BA"/>
    <tableColumn id="7" xr3:uid="{00000000-0010-0000-0200-000007000000}" name="CE"/>
    <tableColumn id="8" xr3:uid="{00000000-0010-0000-0200-000008000000}" name="DF"/>
    <tableColumn id="9" xr3:uid="{00000000-0010-0000-0200-000009000000}" name="ES"/>
    <tableColumn id="10" xr3:uid="{00000000-0010-0000-0200-00000A000000}" name="GO"/>
    <tableColumn id="11" xr3:uid="{00000000-0010-0000-0200-00000B000000}" name="MA"/>
    <tableColumn id="12" xr3:uid="{00000000-0010-0000-0200-00000C000000}" name="MS"/>
    <tableColumn id="13" xr3:uid="{00000000-0010-0000-0200-00000D000000}" name="MT"/>
    <tableColumn id="14" xr3:uid="{00000000-0010-0000-0200-00000E000000}" name="PA"/>
    <tableColumn id="15" xr3:uid="{00000000-0010-0000-0200-00000F000000}" name="PB"/>
    <tableColumn id="16" xr3:uid="{00000000-0010-0000-0200-000010000000}" name="PE"/>
    <tableColumn id="17" xr3:uid="{00000000-0010-0000-0200-000011000000}" name="PI"/>
    <tableColumn id="18" xr3:uid="{00000000-0010-0000-0200-000012000000}" name="PR"/>
    <tableColumn id="19" xr3:uid="{00000000-0010-0000-0200-000013000000}" name="RJ"/>
    <tableColumn id="20" xr3:uid="{00000000-0010-0000-0200-000014000000}" name="RN"/>
    <tableColumn id="21" xr3:uid="{00000000-0010-0000-0200-000015000000}" name="RO"/>
    <tableColumn id="22" xr3:uid="{00000000-0010-0000-0200-000016000000}" name="RR"/>
    <tableColumn id="23" xr3:uid="{00000000-0010-0000-0200-000017000000}" name="RS"/>
    <tableColumn id="24" xr3:uid="{00000000-0010-0000-0200-000018000000}" name="SC"/>
    <tableColumn id="25" xr3:uid="{00000000-0010-0000-0200-000019000000}" name="SE"/>
    <tableColumn id="26" xr3:uid="{00000000-0010-0000-0200-00001A000000}" name="SP"/>
    <tableColumn id="27" xr3:uid="{00000000-0010-0000-0200-00001B000000}" name="TO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3000000}" name="TBL_CABOS_POR_TP_REDE" displayName="TBL_CABOS_POR_TP_REDE" ref="B3:X31" totalsRowShown="0">
  <tableColumns count="23">
    <tableColumn id="1" xr3:uid="{00000000-0010-0000-0300-000001000000}" name="CONVENCIONALPRIMARIA MONOFASICA"/>
    <tableColumn id="2" xr3:uid="{00000000-0010-0000-0300-000002000000}" name="CONVENCIONALPRIMARIA BIFASICA"/>
    <tableColumn id="3" xr3:uid="{00000000-0010-0000-0300-000003000000}" name="CONVENCIONALPRIMARIA TRIFASICA"/>
    <tableColumn id="4" xr3:uid="{00000000-0010-0000-0300-000004000000}" name="CONVENCIONALSECUNDARIA BIFASICA"/>
    <tableColumn id="5" xr3:uid="{00000000-0010-0000-0300-000005000000}" name="CONVENCIONALSECUNDARIA MONOFASICA"/>
    <tableColumn id="6" xr3:uid="{00000000-0010-0000-0300-000006000000}" name="CONVENCIONALSECUNDARIA - NEUTRO"/>
    <tableColumn id="9" xr3:uid="{00000000-0010-0000-0300-000009000000}" name="CONVENCIONALSECUNDARIA TRIFASICA"/>
    <tableColumn id="13" xr3:uid="{00000000-0010-0000-0300-00000D000000}" name="ISOLADAPRIMARIA MONOFASICA"/>
    <tableColumn id="16" xr3:uid="{00000000-0010-0000-0300-000010000000}" name="ISOLADAPRIMARIA TRIFASICA"/>
    <tableColumn id="15" xr3:uid="{00000000-0010-0000-0300-00000F000000}" name="ISOLADASECUNDARIA BIFASICA"/>
    <tableColumn id="10" xr3:uid="{00000000-0010-0000-0300-00000A000000}" name="ISOLADASECUNDARIA MONOFASICA"/>
    <tableColumn id="7" xr3:uid="{00000000-0010-0000-0300-000007000000}" name="ISOLADASECUNDARIA TRIFASICA"/>
    <tableColumn id="8" xr3:uid="{00000000-0010-0000-0300-000008000000}" name="ISOLADASUBTERRANEA BIFASICA"/>
    <tableColumn id="12" xr3:uid="{00000000-0010-0000-0300-00000C000000}" name="ISOLADASUBTERRANEA TRIFASICA"/>
    <tableColumn id="11" xr3:uid="{00000000-0010-0000-0300-00000B000000}" name="ISOLADASUBTERRANEA MONOFASICA"/>
    <tableColumn id="20" xr3:uid="{00000000-0010-0000-0300-000014000000}" name="PROTEGIDAPRIMARIA MONOFASICA"/>
    <tableColumn id="17" xr3:uid="{00000000-0010-0000-0300-000011000000}" name="PROTEGIDAPRIMARIA BIFASICA"/>
    <tableColumn id="18" xr3:uid="{00000000-0010-0000-0300-000012000000}" name="PROTEGIDAPRIMARIA TRIFASICA"/>
    <tableColumn id="14" xr3:uid="{00000000-0010-0000-0300-00000E000000}" name="SUBTERRANEA - RDSPRIMARIA MONOFASICA"/>
    <tableColumn id="25" xr3:uid="{00000000-0010-0000-0300-000019000000}" name="SUBTERRANEA - RDSPRIMARIA TRIFASICA"/>
    <tableColumn id="26" xr3:uid="{00000000-0010-0000-0300-00001A000000}" name="SUBTERRANEA - RDSSECUNDARIA BIFASICA"/>
    <tableColumn id="23" xr3:uid="{00000000-0010-0000-0300-000017000000}" name="SUBTERRANEA - RDSSECUNDARIA MONOFASICA"/>
    <tableColumn id="24" xr3:uid="{00000000-0010-0000-0300-000018000000}" name="SUBTERRANEA - RDSSECUNDARIA TRIFASICA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4000000}" name="TBL_TIPOS_REDE" displayName="TBL_TIPOS_REDE" ref="AD3:AG13" totalsRowShown="0">
  <autoFilter ref="AD3:AG13" xr:uid="{00000000-0009-0000-0100-000007000000}"/>
  <tableColumns count="4">
    <tableColumn id="1" xr3:uid="{00000000-0010-0000-0400-000001000000}" name="CONVENCIONAL"/>
    <tableColumn id="2" xr3:uid="{00000000-0010-0000-0400-000002000000}" name="SUBTERRANEA - RDS"/>
    <tableColumn id="3" xr3:uid="{00000000-0010-0000-0400-000003000000}" name="PROTEGIDA"/>
    <tableColumn id="4" xr3:uid="{00000000-0010-0000-0400-000004000000}" name="ISOLAD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table" Target="../tables/table2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3.xml"/><Relationship Id="rId13" Type="http://schemas.openxmlformats.org/officeDocument/2006/relationships/control" Target="../activeX/activeX7.xml"/><Relationship Id="rId18" Type="http://schemas.openxmlformats.org/officeDocument/2006/relationships/comments" Target="../comments2.xml"/><Relationship Id="rId3" Type="http://schemas.openxmlformats.org/officeDocument/2006/relationships/vmlDrawing" Target="../drawings/vmlDrawing2.vml"/><Relationship Id="rId7" Type="http://schemas.openxmlformats.org/officeDocument/2006/relationships/image" Target="../media/image2.emf"/><Relationship Id="rId12" Type="http://schemas.openxmlformats.org/officeDocument/2006/relationships/control" Target="../activeX/activeX6.xml"/><Relationship Id="rId17" Type="http://schemas.openxmlformats.org/officeDocument/2006/relationships/control" Target="../activeX/activeX10.xml"/><Relationship Id="rId2" Type="http://schemas.openxmlformats.org/officeDocument/2006/relationships/drawing" Target="../drawings/drawing1.xml"/><Relationship Id="rId16" Type="http://schemas.openxmlformats.org/officeDocument/2006/relationships/control" Target="../activeX/activeX9.xml"/><Relationship Id="rId1" Type="http://schemas.openxmlformats.org/officeDocument/2006/relationships/printerSettings" Target="../printerSettings/printerSettings5.bin"/><Relationship Id="rId6" Type="http://schemas.openxmlformats.org/officeDocument/2006/relationships/control" Target="../activeX/activeX2.xml"/><Relationship Id="rId11" Type="http://schemas.openxmlformats.org/officeDocument/2006/relationships/control" Target="../activeX/activeX5.xml"/><Relationship Id="rId5" Type="http://schemas.openxmlformats.org/officeDocument/2006/relationships/image" Target="../media/image1.emf"/><Relationship Id="rId15" Type="http://schemas.openxmlformats.org/officeDocument/2006/relationships/image" Target="../media/image4.emf"/><Relationship Id="rId10" Type="http://schemas.openxmlformats.org/officeDocument/2006/relationships/control" Target="../activeX/activeX4.xml"/><Relationship Id="rId4" Type="http://schemas.openxmlformats.org/officeDocument/2006/relationships/control" Target="../activeX/activeX1.xml"/><Relationship Id="rId9" Type="http://schemas.openxmlformats.org/officeDocument/2006/relationships/image" Target="../media/image3.emf"/><Relationship Id="rId14" Type="http://schemas.openxmlformats.org/officeDocument/2006/relationships/control" Target="../activeX/activeX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6"/>
  <dimension ref="C1:AE786"/>
  <sheetViews>
    <sheetView topLeftCell="S357" workbookViewId="0">
      <selection activeCell="S381" sqref="S381"/>
    </sheetView>
  </sheetViews>
  <sheetFormatPr defaultColWidth="57.453125" defaultRowHeight="14.5" x14ac:dyDescent="0.35"/>
  <cols>
    <col min="1" max="1" width="1.81640625" customWidth="1"/>
    <col min="2" max="2" width="1.7265625" customWidth="1"/>
    <col min="3" max="3" width="44" bestFit="1" customWidth="1"/>
    <col min="4" max="4" width="30.1796875" bestFit="1" customWidth="1"/>
    <col min="5" max="5" width="28.1796875" bestFit="1" customWidth="1"/>
    <col min="6" max="6" width="26.1796875" bestFit="1" customWidth="1"/>
    <col min="7" max="7" width="44" bestFit="1" customWidth="1"/>
    <col min="8" max="8" width="7.7265625" customWidth="1"/>
    <col min="10" max="10" width="5.54296875" customWidth="1"/>
    <col min="11" max="11" width="6.54296875" customWidth="1"/>
    <col min="12" max="12" width="5.453125" customWidth="1"/>
    <col min="13" max="13" width="4" bestFit="1" customWidth="1"/>
    <col min="14" max="14" width="33" bestFit="1" customWidth="1"/>
    <col min="15" max="15" width="4" bestFit="1" customWidth="1"/>
    <col min="16" max="16" width="3.7265625" customWidth="1"/>
    <col min="17" max="17" width="28.54296875" bestFit="1" customWidth="1"/>
    <col min="18" max="18" width="8.1796875" customWidth="1"/>
    <col min="19" max="19" width="7.81640625" bestFit="1" customWidth="1"/>
    <col min="20" max="20" width="44.1796875" bestFit="1" customWidth="1"/>
    <col min="21" max="21" width="5.7265625" customWidth="1"/>
    <col min="22" max="22" width="30.7265625" bestFit="1" customWidth="1"/>
    <col min="23" max="23" width="9.81640625" customWidth="1"/>
    <col min="24" max="24" width="69.81640625" bestFit="1" customWidth="1"/>
    <col min="25" max="25" width="9.453125" bestFit="1" customWidth="1"/>
    <col min="26" max="26" width="36.54296875" bestFit="1" customWidth="1"/>
    <col min="27" max="27" width="19.54296875" bestFit="1" customWidth="1"/>
    <col min="28" max="28" width="13.7265625" customWidth="1"/>
    <col min="29" max="29" width="17.1796875" customWidth="1"/>
    <col min="30" max="30" width="14.26953125" customWidth="1"/>
    <col min="31" max="31" width="12.7265625" customWidth="1"/>
  </cols>
  <sheetData>
    <row r="1" spans="3:31" ht="18" customHeight="1" x14ac:dyDescent="0.35">
      <c r="C1" t="s">
        <v>103</v>
      </c>
      <c r="D1" t="s">
        <v>111</v>
      </c>
      <c r="E1" t="s">
        <v>148</v>
      </c>
      <c r="F1" t="s">
        <v>156</v>
      </c>
      <c r="G1" t="s">
        <v>105</v>
      </c>
      <c r="I1" t="s">
        <v>2132</v>
      </c>
      <c r="M1" t="s">
        <v>162</v>
      </c>
      <c r="N1" t="s">
        <v>163</v>
      </c>
      <c r="O1" t="s">
        <v>162</v>
      </c>
      <c r="Q1" t="s">
        <v>164</v>
      </c>
      <c r="S1">
        <v>168786</v>
      </c>
      <c r="T1" t="s">
        <v>210</v>
      </c>
      <c r="V1" s="105" t="s">
        <v>2215</v>
      </c>
      <c r="X1" s="80" t="s">
        <v>7343</v>
      </c>
      <c r="Z1" s="83" t="s">
        <v>838</v>
      </c>
      <c r="AC1" t="s">
        <v>1498</v>
      </c>
      <c r="AE1" t="s">
        <v>817</v>
      </c>
    </row>
    <row r="2" spans="3:31" ht="18" customHeight="1" x14ac:dyDescent="0.35">
      <c r="C2" t="s">
        <v>105</v>
      </c>
      <c r="D2" t="s">
        <v>113</v>
      </c>
      <c r="E2" t="s">
        <v>149</v>
      </c>
      <c r="F2" t="s">
        <v>135</v>
      </c>
      <c r="G2" t="s">
        <v>104</v>
      </c>
      <c r="I2" t="s">
        <v>2133</v>
      </c>
      <c r="M2" t="s">
        <v>165</v>
      </c>
      <c r="N2" t="s">
        <v>166</v>
      </c>
      <c r="O2" t="s">
        <v>165</v>
      </c>
      <c r="Q2" t="s">
        <v>167</v>
      </c>
      <c r="S2">
        <v>152703</v>
      </c>
      <c r="T2" t="s">
        <v>211</v>
      </c>
      <c r="V2" s="105" t="s">
        <v>344</v>
      </c>
      <c r="X2" s="80" t="s">
        <v>1487</v>
      </c>
      <c r="Z2" s="83" t="s">
        <v>839</v>
      </c>
      <c r="AC2" t="s">
        <v>1500</v>
      </c>
      <c r="AE2" t="s">
        <v>2735</v>
      </c>
    </row>
    <row r="3" spans="3:31" ht="18" customHeight="1" x14ac:dyDescent="0.35">
      <c r="C3" t="s">
        <v>104</v>
      </c>
      <c r="D3" t="s">
        <v>112</v>
      </c>
      <c r="E3" t="s">
        <v>150</v>
      </c>
      <c r="F3" t="s">
        <v>100</v>
      </c>
      <c r="G3" t="s">
        <v>107</v>
      </c>
      <c r="I3" t="s">
        <v>2134</v>
      </c>
      <c r="M3" t="s">
        <v>168</v>
      </c>
      <c r="N3" t="s">
        <v>169</v>
      </c>
      <c r="O3" t="s">
        <v>168</v>
      </c>
      <c r="Q3" t="s">
        <v>170</v>
      </c>
      <c r="S3">
        <v>160257</v>
      </c>
      <c r="T3" t="s">
        <v>212</v>
      </c>
      <c r="V3" s="105" t="s">
        <v>345</v>
      </c>
      <c r="X3" s="49" t="s">
        <v>807</v>
      </c>
      <c r="AC3" t="s">
        <v>1499</v>
      </c>
      <c r="AE3" t="s">
        <v>2736</v>
      </c>
    </row>
    <row r="4" spans="3:31" ht="18" customHeight="1" x14ac:dyDescent="0.35">
      <c r="C4" t="s">
        <v>107</v>
      </c>
      <c r="D4" t="s">
        <v>114</v>
      </c>
      <c r="E4" t="s">
        <v>151</v>
      </c>
      <c r="F4" t="s">
        <v>101</v>
      </c>
      <c r="G4" t="s">
        <v>80</v>
      </c>
      <c r="I4" t="s">
        <v>2135</v>
      </c>
      <c r="M4" t="s">
        <v>171</v>
      </c>
      <c r="N4" t="s">
        <v>172</v>
      </c>
      <c r="O4" t="s">
        <v>171</v>
      </c>
      <c r="Q4" t="s">
        <v>173</v>
      </c>
      <c r="S4">
        <v>100680</v>
      </c>
      <c r="T4" t="s">
        <v>213</v>
      </c>
      <c r="V4" s="105" t="s">
        <v>346</v>
      </c>
      <c r="X4" s="49" t="s">
        <v>808</v>
      </c>
      <c r="AE4" t="s">
        <v>2737</v>
      </c>
    </row>
    <row r="5" spans="3:31" ht="18" customHeight="1" x14ac:dyDescent="0.35">
      <c r="C5" t="s">
        <v>80</v>
      </c>
      <c r="D5" t="s">
        <v>115</v>
      </c>
      <c r="E5" t="s">
        <v>152</v>
      </c>
      <c r="G5" t="s">
        <v>81</v>
      </c>
      <c r="I5" t="s">
        <v>2136</v>
      </c>
      <c r="M5" t="s">
        <v>174</v>
      </c>
      <c r="N5" t="s">
        <v>175</v>
      </c>
      <c r="O5" t="s">
        <v>174</v>
      </c>
      <c r="Q5" t="s">
        <v>176</v>
      </c>
      <c r="S5">
        <v>104823</v>
      </c>
      <c r="T5" t="s">
        <v>214</v>
      </c>
      <c r="V5" s="105" t="s">
        <v>2216</v>
      </c>
      <c r="X5" s="80" t="s">
        <v>1486</v>
      </c>
      <c r="AE5" t="s">
        <v>2738</v>
      </c>
    </row>
    <row r="6" spans="3:31" ht="18" customHeight="1" x14ac:dyDescent="0.35">
      <c r="C6" t="s">
        <v>81</v>
      </c>
      <c r="D6" t="s">
        <v>116</v>
      </c>
      <c r="E6" t="s">
        <v>153</v>
      </c>
      <c r="G6" t="s">
        <v>82</v>
      </c>
      <c r="I6" t="s">
        <v>2137</v>
      </c>
      <c r="M6" t="s">
        <v>177</v>
      </c>
      <c r="N6" t="s">
        <v>178</v>
      </c>
      <c r="O6" t="s">
        <v>177</v>
      </c>
      <c r="Q6" t="s">
        <v>179</v>
      </c>
      <c r="S6">
        <v>105044</v>
      </c>
      <c r="T6" t="s">
        <v>215</v>
      </c>
      <c r="V6" s="105" t="s">
        <v>347</v>
      </c>
      <c r="X6" s="80" t="s">
        <v>1485</v>
      </c>
      <c r="AE6" t="s">
        <v>2739</v>
      </c>
    </row>
    <row r="7" spans="3:31" ht="18" customHeight="1" x14ac:dyDescent="0.35">
      <c r="C7" t="s">
        <v>82</v>
      </c>
      <c r="D7" t="s">
        <v>117</v>
      </c>
      <c r="E7" t="s">
        <v>154</v>
      </c>
      <c r="G7" t="s">
        <v>83</v>
      </c>
      <c r="I7" t="s">
        <v>2138</v>
      </c>
      <c r="M7" t="s">
        <v>180</v>
      </c>
      <c r="N7" t="s">
        <v>181</v>
      </c>
      <c r="O7" t="s">
        <v>180</v>
      </c>
      <c r="S7">
        <v>169469</v>
      </c>
      <c r="T7" t="s">
        <v>217</v>
      </c>
      <c r="V7" s="105" t="s">
        <v>2217</v>
      </c>
      <c r="X7" s="49" t="s">
        <v>809</v>
      </c>
      <c r="AE7" t="s">
        <v>2740</v>
      </c>
    </row>
    <row r="8" spans="3:31" x14ac:dyDescent="0.35">
      <c r="C8" t="s">
        <v>83</v>
      </c>
      <c r="D8" t="s">
        <v>118</v>
      </c>
      <c r="E8" t="s">
        <v>155</v>
      </c>
      <c r="G8" t="s">
        <v>106</v>
      </c>
      <c r="I8" t="s">
        <v>2139</v>
      </c>
      <c r="M8" t="s">
        <v>182</v>
      </c>
      <c r="N8" t="s">
        <v>183</v>
      </c>
      <c r="O8" t="s">
        <v>182</v>
      </c>
      <c r="S8">
        <v>179939</v>
      </c>
      <c r="T8" t="s">
        <v>218</v>
      </c>
      <c r="V8" s="105" t="s">
        <v>348</v>
      </c>
      <c r="X8" s="49" t="s">
        <v>7288</v>
      </c>
      <c r="AE8" t="s">
        <v>2741</v>
      </c>
    </row>
    <row r="9" spans="3:31" x14ac:dyDescent="0.35">
      <c r="C9" t="s">
        <v>106</v>
      </c>
      <c r="D9" t="s">
        <v>119</v>
      </c>
      <c r="G9" t="s">
        <v>84</v>
      </c>
      <c r="I9" t="s">
        <v>2140</v>
      </c>
      <c r="M9" t="s">
        <v>184</v>
      </c>
      <c r="N9" t="s">
        <v>185</v>
      </c>
      <c r="O9" t="s">
        <v>184</v>
      </c>
      <c r="S9">
        <v>120436</v>
      </c>
      <c r="T9" t="s">
        <v>219</v>
      </c>
      <c r="V9" s="105" t="s">
        <v>2218</v>
      </c>
      <c r="AE9" t="s">
        <v>2742</v>
      </c>
    </row>
    <row r="10" spans="3:31" x14ac:dyDescent="0.35">
      <c r="C10" t="s">
        <v>84</v>
      </c>
      <c r="D10" t="s">
        <v>120</v>
      </c>
      <c r="G10" t="s">
        <v>85</v>
      </c>
      <c r="I10" t="s">
        <v>2141</v>
      </c>
      <c r="M10" t="s">
        <v>186</v>
      </c>
      <c r="N10" t="s">
        <v>187</v>
      </c>
      <c r="O10" t="s">
        <v>186</v>
      </c>
      <c r="S10">
        <v>123888</v>
      </c>
      <c r="T10" t="s">
        <v>220</v>
      </c>
      <c r="V10" s="105" t="s">
        <v>2219</v>
      </c>
      <c r="AE10" t="s">
        <v>2743</v>
      </c>
    </row>
    <row r="11" spans="3:31" ht="15" customHeight="1" x14ac:dyDescent="0.35">
      <c r="C11" t="s">
        <v>85</v>
      </c>
      <c r="D11" t="s">
        <v>121</v>
      </c>
      <c r="G11" t="s">
        <v>86</v>
      </c>
      <c r="I11" t="s">
        <v>2142</v>
      </c>
      <c r="M11" t="s">
        <v>188</v>
      </c>
      <c r="N11" t="s">
        <v>189</v>
      </c>
      <c r="O11" t="s">
        <v>188</v>
      </c>
      <c r="S11">
        <v>104992</v>
      </c>
      <c r="T11" t="s">
        <v>221</v>
      </c>
      <c r="V11" s="105" t="s">
        <v>349</v>
      </c>
      <c r="AE11" t="s">
        <v>2744</v>
      </c>
    </row>
    <row r="12" spans="3:31" x14ac:dyDescent="0.35">
      <c r="C12" t="s">
        <v>86</v>
      </c>
      <c r="D12" t="s">
        <v>121</v>
      </c>
      <c r="G12" t="s">
        <v>79</v>
      </c>
      <c r="I12" t="s">
        <v>2143</v>
      </c>
      <c r="M12" t="s">
        <v>190</v>
      </c>
      <c r="N12" t="s">
        <v>191</v>
      </c>
      <c r="O12" t="s">
        <v>190</v>
      </c>
      <c r="S12">
        <v>144519</v>
      </c>
      <c r="T12" t="s">
        <v>222</v>
      </c>
      <c r="V12" s="105" t="s">
        <v>350</v>
      </c>
      <c r="AE12" t="s">
        <v>2745</v>
      </c>
    </row>
    <row r="13" spans="3:31" x14ac:dyDescent="0.35">
      <c r="C13" t="s">
        <v>79</v>
      </c>
      <c r="D13" t="s">
        <v>122</v>
      </c>
      <c r="G13" t="s">
        <v>87</v>
      </c>
      <c r="I13" t="s">
        <v>2144</v>
      </c>
      <c r="M13" t="s">
        <v>192</v>
      </c>
      <c r="N13" t="s">
        <v>193</v>
      </c>
      <c r="O13" t="s">
        <v>192</v>
      </c>
      <c r="S13">
        <v>144788</v>
      </c>
      <c r="T13" t="s">
        <v>223</v>
      </c>
      <c r="V13" s="105" t="s">
        <v>351</v>
      </c>
      <c r="AE13" t="s">
        <v>2746</v>
      </c>
    </row>
    <row r="14" spans="3:31" ht="15" customHeight="1" x14ac:dyDescent="0.35">
      <c r="C14" t="s">
        <v>87</v>
      </c>
      <c r="D14" t="s">
        <v>122</v>
      </c>
      <c r="G14" t="s">
        <v>88</v>
      </c>
      <c r="I14" t="s">
        <v>2145</v>
      </c>
      <c r="M14" t="s">
        <v>194</v>
      </c>
      <c r="N14" t="s">
        <v>195</v>
      </c>
      <c r="O14" t="s">
        <v>194</v>
      </c>
      <c r="S14">
        <v>126324</v>
      </c>
      <c r="T14" t="s">
        <v>224</v>
      </c>
      <c r="V14" s="105" t="s">
        <v>2220</v>
      </c>
      <c r="AE14" t="s">
        <v>2747</v>
      </c>
    </row>
    <row r="15" spans="3:31" x14ac:dyDescent="0.35">
      <c r="C15" t="s">
        <v>88</v>
      </c>
      <c r="D15" t="s">
        <v>123</v>
      </c>
      <c r="G15" t="s">
        <v>78</v>
      </c>
      <c r="I15" t="s">
        <v>2146</v>
      </c>
      <c r="M15" t="s">
        <v>196</v>
      </c>
      <c r="N15" t="s">
        <v>197</v>
      </c>
      <c r="O15" t="s">
        <v>196</v>
      </c>
      <c r="S15">
        <v>105096</v>
      </c>
      <c r="T15" t="s">
        <v>225</v>
      </c>
      <c r="V15" s="105" t="s">
        <v>2221</v>
      </c>
      <c r="AE15" t="s">
        <v>2748</v>
      </c>
    </row>
    <row r="16" spans="3:31" x14ac:dyDescent="0.35">
      <c r="C16" t="s">
        <v>78</v>
      </c>
      <c r="D16" t="s">
        <v>124</v>
      </c>
      <c r="G16" t="s">
        <v>89</v>
      </c>
      <c r="M16" t="s">
        <v>198</v>
      </c>
      <c r="N16" t="s">
        <v>199</v>
      </c>
      <c r="O16" t="s">
        <v>198</v>
      </c>
      <c r="S16">
        <v>103519</v>
      </c>
      <c r="T16" t="s">
        <v>226</v>
      </c>
      <c r="V16" s="105" t="s">
        <v>352</v>
      </c>
      <c r="AE16" t="s">
        <v>2749</v>
      </c>
    </row>
    <row r="17" spans="3:31" x14ac:dyDescent="0.35">
      <c r="C17" t="s">
        <v>89</v>
      </c>
      <c r="D17" t="s">
        <v>125</v>
      </c>
      <c r="G17" t="s">
        <v>90</v>
      </c>
      <c r="M17" t="s">
        <v>200</v>
      </c>
      <c r="N17" t="s">
        <v>201</v>
      </c>
      <c r="O17" t="s">
        <v>200</v>
      </c>
      <c r="S17">
        <v>103492</v>
      </c>
      <c r="T17" t="s">
        <v>228</v>
      </c>
      <c r="V17" s="105" t="s">
        <v>2222</v>
      </c>
      <c r="AE17" t="s">
        <v>2750</v>
      </c>
    </row>
    <row r="18" spans="3:31" x14ac:dyDescent="0.35">
      <c r="C18" t="s">
        <v>90</v>
      </c>
      <c r="D18" t="s">
        <v>126</v>
      </c>
      <c r="G18" t="s">
        <v>91</v>
      </c>
      <c r="M18" t="s">
        <v>202</v>
      </c>
      <c r="N18" t="s">
        <v>203</v>
      </c>
      <c r="O18" t="s">
        <v>202</v>
      </c>
      <c r="S18">
        <v>158789</v>
      </c>
      <c r="T18" t="s">
        <v>230</v>
      </c>
      <c r="V18" s="105" t="s">
        <v>353</v>
      </c>
      <c r="AE18" t="s">
        <v>2751</v>
      </c>
    </row>
    <row r="19" spans="3:31" x14ac:dyDescent="0.35">
      <c r="C19" t="s">
        <v>91</v>
      </c>
      <c r="D19" t="s">
        <v>127</v>
      </c>
      <c r="G19" t="s">
        <v>77</v>
      </c>
      <c r="M19" t="s">
        <v>204</v>
      </c>
      <c r="N19" t="s">
        <v>205</v>
      </c>
      <c r="O19" t="s">
        <v>204</v>
      </c>
      <c r="S19">
        <v>133959</v>
      </c>
      <c r="T19" t="s">
        <v>231</v>
      </c>
      <c r="V19" s="105" t="s">
        <v>354</v>
      </c>
      <c r="AE19" t="s">
        <v>2752</v>
      </c>
    </row>
    <row r="20" spans="3:31" x14ac:dyDescent="0.35">
      <c r="C20" t="s">
        <v>77</v>
      </c>
      <c r="D20" t="s">
        <v>127</v>
      </c>
      <c r="G20" t="s">
        <v>92</v>
      </c>
      <c r="M20" t="s">
        <v>206</v>
      </c>
      <c r="N20" t="s">
        <v>207</v>
      </c>
      <c r="O20" t="s">
        <v>206</v>
      </c>
      <c r="S20">
        <v>159521</v>
      </c>
      <c r="T20" t="s">
        <v>232</v>
      </c>
      <c r="V20" s="105" t="s">
        <v>2223</v>
      </c>
      <c r="AE20" t="s">
        <v>2753</v>
      </c>
    </row>
    <row r="21" spans="3:31" x14ac:dyDescent="0.35">
      <c r="C21" t="s">
        <v>92</v>
      </c>
      <c r="D21" t="s">
        <v>128</v>
      </c>
      <c r="G21" t="s">
        <v>93</v>
      </c>
      <c r="M21" t="s">
        <v>208</v>
      </c>
      <c r="N21" t="s">
        <v>209</v>
      </c>
      <c r="O21" t="s">
        <v>208</v>
      </c>
      <c r="S21">
        <v>181409</v>
      </c>
      <c r="T21" t="s">
        <v>233</v>
      </c>
      <c r="V21" s="105" t="s">
        <v>2224</v>
      </c>
      <c r="AE21" t="s">
        <v>2754</v>
      </c>
    </row>
    <row r="22" spans="3:31" x14ac:dyDescent="0.35">
      <c r="C22" t="s">
        <v>93</v>
      </c>
      <c r="D22" t="s">
        <v>129</v>
      </c>
      <c r="G22" t="s">
        <v>94</v>
      </c>
      <c r="S22">
        <v>166783</v>
      </c>
      <c r="T22" t="s">
        <v>235</v>
      </c>
      <c r="V22" s="105" t="s">
        <v>355</v>
      </c>
      <c r="AE22" t="s">
        <v>2755</v>
      </c>
    </row>
    <row r="23" spans="3:31" x14ac:dyDescent="0.35">
      <c r="C23" t="s">
        <v>94</v>
      </c>
      <c r="D23" t="s">
        <v>130</v>
      </c>
      <c r="G23" t="s">
        <v>95</v>
      </c>
      <c r="S23">
        <v>157957</v>
      </c>
      <c r="T23" t="s">
        <v>236</v>
      </c>
      <c r="V23" s="105" t="s">
        <v>2225</v>
      </c>
      <c r="AE23" t="s">
        <v>2756</v>
      </c>
    </row>
    <row r="24" spans="3:31" x14ac:dyDescent="0.35">
      <c r="C24" t="s">
        <v>95</v>
      </c>
      <c r="D24" t="s">
        <v>131</v>
      </c>
      <c r="G24" t="s">
        <v>96</v>
      </c>
      <c r="S24">
        <v>101547</v>
      </c>
      <c r="T24" t="s">
        <v>238</v>
      </c>
      <c r="V24" s="105" t="s">
        <v>356</v>
      </c>
      <c r="AE24" t="s">
        <v>2757</v>
      </c>
    </row>
    <row r="25" spans="3:31" x14ac:dyDescent="0.35">
      <c r="C25" t="s">
        <v>96</v>
      </c>
      <c r="D25" t="s">
        <v>132</v>
      </c>
      <c r="G25" t="s">
        <v>97</v>
      </c>
      <c r="S25">
        <v>170393</v>
      </c>
      <c r="T25" t="s">
        <v>239</v>
      </c>
      <c r="V25" s="105" t="s">
        <v>357</v>
      </c>
      <c r="AE25" t="s">
        <v>2758</v>
      </c>
    </row>
    <row r="26" spans="3:31" x14ac:dyDescent="0.35">
      <c r="C26" t="s">
        <v>97</v>
      </c>
      <c r="D26" t="s">
        <v>133</v>
      </c>
      <c r="G26" t="s">
        <v>98</v>
      </c>
      <c r="S26">
        <v>172529</v>
      </c>
      <c r="T26" t="s">
        <v>241</v>
      </c>
      <c r="V26" s="105" t="s">
        <v>2226</v>
      </c>
      <c r="AE26" t="s">
        <v>2759</v>
      </c>
    </row>
    <row r="27" spans="3:31" x14ac:dyDescent="0.35">
      <c r="C27" t="s">
        <v>98</v>
      </c>
      <c r="D27" t="s">
        <v>134</v>
      </c>
      <c r="G27" t="s">
        <v>99</v>
      </c>
      <c r="S27">
        <v>144430</v>
      </c>
      <c r="T27" t="s">
        <v>242</v>
      </c>
      <c r="V27" s="105" t="s">
        <v>2227</v>
      </c>
      <c r="AE27" t="s">
        <v>2760</v>
      </c>
    </row>
    <row r="28" spans="3:31" x14ac:dyDescent="0.35">
      <c r="C28" t="s">
        <v>99</v>
      </c>
      <c r="D28" t="s">
        <v>135</v>
      </c>
      <c r="G28" t="s">
        <v>100</v>
      </c>
      <c r="S28">
        <v>102020</v>
      </c>
      <c r="T28" t="s">
        <v>244</v>
      </c>
      <c r="V28" s="105" t="s">
        <v>358</v>
      </c>
    </row>
    <row r="29" spans="3:31" x14ac:dyDescent="0.35">
      <c r="C29" t="s">
        <v>100</v>
      </c>
      <c r="D29" t="s">
        <v>100</v>
      </c>
      <c r="G29" t="s">
        <v>101</v>
      </c>
      <c r="S29">
        <v>103580</v>
      </c>
      <c r="T29" t="s">
        <v>245</v>
      </c>
      <c r="V29" s="105" t="s">
        <v>359</v>
      </c>
    </row>
    <row r="30" spans="3:31" x14ac:dyDescent="0.35">
      <c r="C30" t="s">
        <v>101</v>
      </c>
      <c r="D30" t="s">
        <v>100</v>
      </c>
      <c r="G30" t="s">
        <v>102</v>
      </c>
      <c r="S30">
        <v>106030</v>
      </c>
      <c r="T30" t="s">
        <v>247</v>
      </c>
      <c r="V30" s="105" t="s">
        <v>360</v>
      </c>
    </row>
    <row r="31" spans="3:31" x14ac:dyDescent="0.35">
      <c r="C31" t="s">
        <v>102</v>
      </c>
      <c r="D31" t="s">
        <v>101</v>
      </c>
      <c r="G31" t="s">
        <v>108</v>
      </c>
      <c r="S31">
        <v>103901</v>
      </c>
      <c r="T31" t="s">
        <v>248</v>
      </c>
      <c r="V31" s="105" t="s">
        <v>361</v>
      </c>
    </row>
    <row r="32" spans="3:31" x14ac:dyDescent="0.35">
      <c r="C32" t="s">
        <v>108</v>
      </c>
      <c r="D32" t="s">
        <v>136</v>
      </c>
      <c r="G32" t="s">
        <v>109</v>
      </c>
      <c r="S32">
        <v>174648</v>
      </c>
      <c r="T32" t="s">
        <v>249</v>
      </c>
      <c r="V32" s="105" t="s">
        <v>362</v>
      </c>
    </row>
    <row r="33" spans="3:22" x14ac:dyDescent="0.35">
      <c r="C33" t="s">
        <v>109</v>
      </c>
      <c r="D33" t="s">
        <v>136</v>
      </c>
      <c r="G33" t="s">
        <v>110</v>
      </c>
      <c r="S33">
        <v>151243</v>
      </c>
      <c r="T33" t="s">
        <v>250</v>
      </c>
      <c r="V33" s="105" t="s">
        <v>363</v>
      </c>
    </row>
    <row r="34" spans="3:22" x14ac:dyDescent="0.35">
      <c r="C34" t="s">
        <v>110</v>
      </c>
      <c r="D34" t="s">
        <v>137</v>
      </c>
      <c r="G34" t="s">
        <v>113</v>
      </c>
      <c r="S34">
        <v>103905</v>
      </c>
      <c r="T34" t="s">
        <v>252</v>
      </c>
      <c r="V34" s="105" t="s">
        <v>2228</v>
      </c>
    </row>
    <row r="35" spans="3:22" x14ac:dyDescent="0.35">
      <c r="D35" t="s">
        <v>137</v>
      </c>
      <c r="G35" t="s">
        <v>112</v>
      </c>
      <c r="S35">
        <v>174248</v>
      </c>
      <c r="T35" t="s">
        <v>253</v>
      </c>
      <c r="V35" s="105" t="s">
        <v>2229</v>
      </c>
    </row>
    <row r="36" spans="3:22" x14ac:dyDescent="0.35">
      <c r="D36" t="s">
        <v>138</v>
      </c>
      <c r="G36" t="s">
        <v>114</v>
      </c>
      <c r="S36">
        <v>103603</v>
      </c>
      <c r="T36" t="s">
        <v>254</v>
      </c>
      <c r="V36" s="105" t="s">
        <v>364</v>
      </c>
    </row>
    <row r="37" spans="3:22" x14ac:dyDescent="0.35">
      <c r="D37" t="s">
        <v>138</v>
      </c>
      <c r="G37" t="s">
        <v>115</v>
      </c>
      <c r="S37">
        <v>175614</v>
      </c>
      <c r="T37" t="s">
        <v>255</v>
      </c>
      <c r="V37" s="105" t="s">
        <v>2230</v>
      </c>
    </row>
    <row r="38" spans="3:22" x14ac:dyDescent="0.35">
      <c r="D38" t="s">
        <v>139</v>
      </c>
      <c r="G38" t="s">
        <v>116</v>
      </c>
      <c r="S38">
        <v>166368</v>
      </c>
      <c r="T38" t="s">
        <v>256</v>
      </c>
      <c r="V38" s="105" t="s">
        <v>2231</v>
      </c>
    </row>
    <row r="39" spans="3:22" x14ac:dyDescent="0.35">
      <c r="D39" t="s">
        <v>139</v>
      </c>
      <c r="G39" t="s">
        <v>117</v>
      </c>
      <c r="S39">
        <v>101013</v>
      </c>
      <c r="T39" t="s">
        <v>258</v>
      </c>
      <c r="V39" s="105" t="s">
        <v>365</v>
      </c>
    </row>
    <row r="40" spans="3:22" x14ac:dyDescent="0.35">
      <c r="D40" t="s">
        <v>140</v>
      </c>
      <c r="G40" t="s">
        <v>118</v>
      </c>
      <c r="S40">
        <v>161597</v>
      </c>
      <c r="T40" t="s">
        <v>259</v>
      </c>
      <c r="V40" s="105" t="s">
        <v>2232</v>
      </c>
    </row>
    <row r="41" spans="3:22" x14ac:dyDescent="0.35">
      <c r="D41" t="s">
        <v>140</v>
      </c>
      <c r="G41" t="s">
        <v>119</v>
      </c>
      <c r="S41">
        <v>113516</v>
      </c>
      <c r="T41" t="s">
        <v>260</v>
      </c>
      <c r="V41" s="105" t="s">
        <v>366</v>
      </c>
    </row>
    <row r="42" spans="3:22" x14ac:dyDescent="0.35">
      <c r="D42" t="s">
        <v>141</v>
      </c>
      <c r="G42" t="s">
        <v>120</v>
      </c>
      <c r="S42">
        <v>178959</v>
      </c>
      <c r="T42" t="s">
        <v>261</v>
      </c>
      <c r="V42" s="105" t="s">
        <v>2233</v>
      </c>
    </row>
    <row r="43" spans="3:22" x14ac:dyDescent="0.35">
      <c r="D43" t="s">
        <v>141</v>
      </c>
      <c r="G43" t="s">
        <v>121</v>
      </c>
      <c r="S43">
        <v>178960</v>
      </c>
      <c r="T43" t="s">
        <v>261</v>
      </c>
      <c r="V43" s="105" t="s">
        <v>367</v>
      </c>
    </row>
    <row r="44" spans="3:22" x14ac:dyDescent="0.35">
      <c r="D44" t="s">
        <v>142</v>
      </c>
      <c r="G44" t="s">
        <v>121</v>
      </c>
      <c r="S44">
        <v>165011</v>
      </c>
      <c r="T44" t="s">
        <v>262</v>
      </c>
      <c r="V44" s="105" t="s">
        <v>2234</v>
      </c>
    </row>
    <row r="45" spans="3:22" x14ac:dyDescent="0.35">
      <c r="D45" t="s">
        <v>142</v>
      </c>
      <c r="G45" t="s">
        <v>122</v>
      </c>
      <c r="S45">
        <v>129970</v>
      </c>
      <c r="T45" t="s">
        <v>263</v>
      </c>
      <c r="V45" s="105" t="s">
        <v>2235</v>
      </c>
    </row>
    <row r="46" spans="3:22" x14ac:dyDescent="0.35">
      <c r="D46" t="s">
        <v>143</v>
      </c>
      <c r="G46" t="s">
        <v>122</v>
      </c>
      <c r="S46">
        <v>103551</v>
      </c>
      <c r="T46" t="s">
        <v>264</v>
      </c>
      <c r="V46" s="105" t="s">
        <v>368</v>
      </c>
    </row>
    <row r="47" spans="3:22" x14ac:dyDescent="0.35">
      <c r="D47" t="s">
        <v>143</v>
      </c>
      <c r="G47" t="s">
        <v>123</v>
      </c>
      <c r="S47">
        <v>168400</v>
      </c>
      <c r="T47" t="s">
        <v>265</v>
      </c>
      <c r="V47" s="105" t="s">
        <v>2236</v>
      </c>
    </row>
    <row r="48" spans="3:22" x14ac:dyDescent="0.35">
      <c r="D48" t="s">
        <v>144</v>
      </c>
      <c r="G48" t="s">
        <v>124</v>
      </c>
      <c r="S48">
        <v>103742</v>
      </c>
      <c r="T48" t="s">
        <v>266</v>
      </c>
      <c r="V48" s="105" t="s">
        <v>369</v>
      </c>
    </row>
    <row r="49" spans="4:22" x14ac:dyDescent="0.35">
      <c r="D49" t="s">
        <v>144</v>
      </c>
      <c r="G49" t="s">
        <v>125</v>
      </c>
      <c r="S49">
        <v>129055</v>
      </c>
      <c r="T49" t="s">
        <v>268</v>
      </c>
      <c r="V49" s="105" t="s">
        <v>370</v>
      </c>
    </row>
    <row r="50" spans="4:22" x14ac:dyDescent="0.35">
      <c r="D50" t="s">
        <v>145</v>
      </c>
      <c r="G50" t="s">
        <v>126</v>
      </c>
      <c r="S50">
        <v>174698</v>
      </c>
      <c r="T50" t="s">
        <v>269</v>
      </c>
      <c r="V50" s="105" t="s">
        <v>2237</v>
      </c>
    </row>
    <row r="51" spans="4:22" x14ac:dyDescent="0.35">
      <c r="D51" t="s">
        <v>145</v>
      </c>
      <c r="G51" t="s">
        <v>127</v>
      </c>
      <c r="S51">
        <v>103511</v>
      </c>
      <c r="T51" t="s">
        <v>270</v>
      </c>
      <c r="V51" s="105" t="s">
        <v>2238</v>
      </c>
    </row>
    <row r="52" spans="4:22" x14ac:dyDescent="0.35">
      <c r="D52" t="s">
        <v>146</v>
      </c>
      <c r="G52" t="s">
        <v>127</v>
      </c>
      <c r="S52">
        <v>173133</v>
      </c>
      <c r="T52" t="s">
        <v>271</v>
      </c>
      <c r="V52" s="105" t="s">
        <v>371</v>
      </c>
    </row>
    <row r="53" spans="4:22" x14ac:dyDescent="0.35">
      <c r="D53" t="s">
        <v>146</v>
      </c>
      <c r="G53" t="s">
        <v>128</v>
      </c>
      <c r="S53">
        <v>148015</v>
      </c>
      <c r="T53" t="s">
        <v>272</v>
      </c>
      <c r="V53" s="105" t="s">
        <v>234</v>
      </c>
    </row>
    <row r="54" spans="4:22" x14ac:dyDescent="0.35">
      <c r="D54" t="s">
        <v>147</v>
      </c>
      <c r="G54" t="s">
        <v>129</v>
      </c>
      <c r="S54">
        <v>179966</v>
      </c>
      <c r="T54" t="s">
        <v>274</v>
      </c>
      <c r="V54" s="105" t="s">
        <v>372</v>
      </c>
    </row>
    <row r="55" spans="4:22" x14ac:dyDescent="0.35">
      <c r="G55" t="s">
        <v>130</v>
      </c>
      <c r="S55">
        <v>165557</v>
      </c>
      <c r="T55" t="s">
        <v>275</v>
      </c>
      <c r="V55" s="105" t="s">
        <v>373</v>
      </c>
    </row>
    <row r="56" spans="4:22" x14ac:dyDescent="0.35">
      <c r="G56" t="s">
        <v>131</v>
      </c>
      <c r="S56">
        <v>103934</v>
      </c>
      <c r="T56" t="s">
        <v>277</v>
      </c>
      <c r="V56" s="105" t="s">
        <v>374</v>
      </c>
    </row>
    <row r="57" spans="4:22" x14ac:dyDescent="0.35">
      <c r="G57" t="s">
        <v>132</v>
      </c>
      <c r="S57">
        <v>102514</v>
      </c>
      <c r="T57" t="s">
        <v>278</v>
      </c>
      <c r="V57" s="105" t="s">
        <v>375</v>
      </c>
    </row>
    <row r="58" spans="4:22" x14ac:dyDescent="0.35">
      <c r="G58" t="s">
        <v>133</v>
      </c>
      <c r="S58">
        <v>181094</v>
      </c>
      <c r="T58" t="s">
        <v>279</v>
      </c>
      <c r="V58" s="105" t="s">
        <v>2239</v>
      </c>
    </row>
    <row r="59" spans="4:22" x14ac:dyDescent="0.35">
      <c r="G59" t="s">
        <v>134</v>
      </c>
      <c r="S59">
        <v>158487</v>
      </c>
      <c r="T59" t="s">
        <v>280</v>
      </c>
      <c r="V59" s="105" t="s">
        <v>2240</v>
      </c>
    </row>
    <row r="60" spans="4:22" x14ac:dyDescent="0.35">
      <c r="G60" t="s">
        <v>135</v>
      </c>
      <c r="S60">
        <v>173462</v>
      </c>
      <c r="T60" t="s">
        <v>281</v>
      </c>
      <c r="V60" s="105" t="s">
        <v>376</v>
      </c>
    </row>
    <row r="61" spans="4:22" x14ac:dyDescent="0.35">
      <c r="G61" t="s">
        <v>100</v>
      </c>
      <c r="S61">
        <v>146993</v>
      </c>
      <c r="T61" t="s">
        <v>282</v>
      </c>
      <c r="V61" s="105" t="s">
        <v>2241</v>
      </c>
    </row>
    <row r="62" spans="4:22" x14ac:dyDescent="0.35">
      <c r="G62" t="s">
        <v>100</v>
      </c>
      <c r="S62">
        <v>172563</v>
      </c>
      <c r="T62" t="s">
        <v>283</v>
      </c>
      <c r="V62" s="105" t="s">
        <v>377</v>
      </c>
    </row>
    <row r="63" spans="4:22" x14ac:dyDescent="0.35">
      <c r="G63" t="s">
        <v>101</v>
      </c>
      <c r="S63">
        <v>140653</v>
      </c>
      <c r="T63" t="s">
        <v>284</v>
      </c>
      <c r="V63" s="105" t="s">
        <v>2242</v>
      </c>
    </row>
    <row r="64" spans="4:22" x14ac:dyDescent="0.35">
      <c r="G64" t="s">
        <v>136</v>
      </c>
      <c r="S64">
        <v>174213</v>
      </c>
      <c r="T64" t="s">
        <v>285</v>
      </c>
      <c r="V64" s="105" t="s">
        <v>216</v>
      </c>
    </row>
    <row r="65" spans="7:22" x14ac:dyDescent="0.35">
      <c r="G65" t="s">
        <v>136</v>
      </c>
      <c r="S65">
        <v>178922</v>
      </c>
      <c r="T65" t="s">
        <v>286</v>
      </c>
      <c r="V65" s="105" t="s">
        <v>378</v>
      </c>
    </row>
    <row r="66" spans="7:22" x14ac:dyDescent="0.35">
      <c r="G66" t="s">
        <v>137</v>
      </c>
      <c r="S66">
        <v>149834</v>
      </c>
      <c r="T66" t="s">
        <v>287</v>
      </c>
      <c r="V66" s="105" t="s">
        <v>379</v>
      </c>
    </row>
    <row r="67" spans="7:22" x14ac:dyDescent="0.35">
      <c r="G67" t="s">
        <v>137</v>
      </c>
      <c r="S67">
        <v>170281</v>
      </c>
      <c r="T67" t="s">
        <v>288</v>
      </c>
      <c r="V67" s="105" t="s">
        <v>380</v>
      </c>
    </row>
    <row r="68" spans="7:22" x14ac:dyDescent="0.35">
      <c r="G68" t="s">
        <v>138</v>
      </c>
      <c r="S68">
        <v>101847</v>
      </c>
      <c r="T68" t="s">
        <v>290</v>
      </c>
      <c r="V68" s="105" t="s">
        <v>2243</v>
      </c>
    </row>
    <row r="69" spans="7:22" x14ac:dyDescent="0.35">
      <c r="G69" t="s">
        <v>138</v>
      </c>
      <c r="S69">
        <v>175011</v>
      </c>
      <c r="T69" t="s">
        <v>291</v>
      </c>
      <c r="V69" s="105" t="s">
        <v>381</v>
      </c>
    </row>
    <row r="70" spans="7:22" x14ac:dyDescent="0.35">
      <c r="G70" t="s">
        <v>139</v>
      </c>
      <c r="S70">
        <v>127959</v>
      </c>
      <c r="T70" t="s">
        <v>292</v>
      </c>
      <c r="V70" s="105" t="s">
        <v>382</v>
      </c>
    </row>
    <row r="71" spans="7:22" x14ac:dyDescent="0.35">
      <c r="G71" t="s">
        <v>139</v>
      </c>
      <c r="S71">
        <v>105045</v>
      </c>
      <c r="T71" t="s">
        <v>294</v>
      </c>
      <c r="V71" s="105" t="s">
        <v>383</v>
      </c>
    </row>
    <row r="72" spans="7:22" x14ac:dyDescent="0.35">
      <c r="G72" t="s">
        <v>140</v>
      </c>
      <c r="S72">
        <v>142542</v>
      </c>
      <c r="T72" t="s">
        <v>295</v>
      </c>
      <c r="V72" s="105" t="s">
        <v>384</v>
      </c>
    </row>
    <row r="73" spans="7:22" x14ac:dyDescent="0.35">
      <c r="G73" t="s">
        <v>140</v>
      </c>
      <c r="S73">
        <v>101778</v>
      </c>
      <c r="T73" t="s">
        <v>296</v>
      </c>
      <c r="V73" s="105" t="s">
        <v>385</v>
      </c>
    </row>
    <row r="74" spans="7:22" x14ac:dyDescent="0.35">
      <c r="G74" t="s">
        <v>141</v>
      </c>
      <c r="S74">
        <v>167584</v>
      </c>
      <c r="T74" t="s">
        <v>298</v>
      </c>
      <c r="V74" s="105" t="s">
        <v>386</v>
      </c>
    </row>
    <row r="75" spans="7:22" x14ac:dyDescent="0.35">
      <c r="G75" t="s">
        <v>141</v>
      </c>
      <c r="S75">
        <v>103514</v>
      </c>
      <c r="T75" t="s">
        <v>299</v>
      </c>
      <c r="V75" s="105" t="s">
        <v>2244</v>
      </c>
    </row>
    <row r="76" spans="7:22" x14ac:dyDescent="0.35">
      <c r="G76" t="s">
        <v>142</v>
      </c>
      <c r="S76">
        <v>121506</v>
      </c>
      <c r="T76" t="s">
        <v>300</v>
      </c>
      <c r="V76" s="105" t="s">
        <v>2245</v>
      </c>
    </row>
    <row r="77" spans="7:22" x14ac:dyDescent="0.35">
      <c r="G77" t="s">
        <v>142</v>
      </c>
      <c r="S77">
        <v>172417</v>
      </c>
      <c r="T77" t="s">
        <v>302</v>
      </c>
      <c r="V77" s="105" t="s">
        <v>387</v>
      </c>
    </row>
    <row r="78" spans="7:22" x14ac:dyDescent="0.35">
      <c r="G78" t="s">
        <v>143</v>
      </c>
      <c r="S78">
        <v>103707</v>
      </c>
      <c r="T78" t="s">
        <v>303</v>
      </c>
      <c r="V78" s="105" t="s">
        <v>388</v>
      </c>
    </row>
    <row r="79" spans="7:22" x14ac:dyDescent="0.35">
      <c r="G79" t="s">
        <v>143</v>
      </c>
      <c r="S79">
        <v>172709</v>
      </c>
      <c r="T79" t="s">
        <v>304</v>
      </c>
      <c r="V79" s="105" t="s">
        <v>2246</v>
      </c>
    </row>
    <row r="80" spans="7:22" x14ac:dyDescent="0.35">
      <c r="G80" t="s">
        <v>144</v>
      </c>
      <c r="S80">
        <v>140749</v>
      </c>
      <c r="T80" t="s">
        <v>306</v>
      </c>
      <c r="V80" s="105" t="s">
        <v>389</v>
      </c>
    </row>
    <row r="81" spans="7:22" x14ac:dyDescent="0.35">
      <c r="G81" t="s">
        <v>144</v>
      </c>
      <c r="S81">
        <v>162478</v>
      </c>
      <c r="T81" t="s">
        <v>307</v>
      </c>
      <c r="V81" s="105" t="s">
        <v>2247</v>
      </c>
    </row>
    <row r="82" spans="7:22" x14ac:dyDescent="0.35">
      <c r="G82" t="s">
        <v>145</v>
      </c>
      <c r="S82">
        <v>103426</v>
      </c>
      <c r="T82" t="s">
        <v>308</v>
      </c>
      <c r="V82" s="105" t="s">
        <v>2248</v>
      </c>
    </row>
    <row r="83" spans="7:22" x14ac:dyDescent="0.35">
      <c r="G83" t="s">
        <v>145</v>
      </c>
      <c r="S83">
        <v>102532</v>
      </c>
      <c r="T83" t="s">
        <v>310</v>
      </c>
      <c r="V83" s="105" t="s">
        <v>390</v>
      </c>
    </row>
    <row r="84" spans="7:22" x14ac:dyDescent="0.35">
      <c r="G84" t="s">
        <v>146</v>
      </c>
      <c r="S84">
        <v>168737</v>
      </c>
      <c r="T84" t="s">
        <v>311</v>
      </c>
      <c r="V84" s="105" t="s">
        <v>392</v>
      </c>
    </row>
    <row r="85" spans="7:22" x14ac:dyDescent="0.35">
      <c r="G85" t="s">
        <v>146</v>
      </c>
      <c r="S85">
        <v>151570</v>
      </c>
      <c r="T85" t="s">
        <v>312</v>
      </c>
      <c r="V85" s="105" t="s">
        <v>2249</v>
      </c>
    </row>
    <row r="86" spans="7:22" x14ac:dyDescent="0.35">
      <c r="G86" t="s">
        <v>147</v>
      </c>
      <c r="S86">
        <v>169754</v>
      </c>
      <c r="T86" t="s">
        <v>313</v>
      </c>
      <c r="V86" s="105" t="s">
        <v>391</v>
      </c>
    </row>
    <row r="87" spans="7:22" x14ac:dyDescent="0.35">
      <c r="G87" t="s">
        <v>149</v>
      </c>
      <c r="S87">
        <v>102892</v>
      </c>
      <c r="T87" t="s">
        <v>314</v>
      </c>
      <c r="V87" s="105" t="s">
        <v>2250</v>
      </c>
    </row>
    <row r="88" spans="7:22" x14ac:dyDescent="0.35">
      <c r="G88" t="s">
        <v>150</v>
      </c>
      <c r="S88">
        <v>101281</v>
      </c>
      <c r="T88" t="s">
        <v>315</v>
      </c>
      <c r="V88" s="105" t="s">
        <v>393</v>
      </c>
    </row>
    <row r="89" spans="7:22" x14ac:dyDescent="0.35">
      <c r="G89" t="s">
        <v>151</v>
      </c>
      <c r="S89">
        <v>103552</v>
      </c>
      <c r="T89" t="s">
        <v>316</v>
      </c>
      <c r="V89" s="105" t="s">
        <v>394</v>
      </c>
    </row>
    <row r="90" spans="7:22" x14ac:dyDescent="0.35">
      <c r="G90" t="s">
        <v>152</v>
      </c>
      <c r="S90">
        <v>143472</v>
      </c>
      <c r="T90" t="s">
        <v>317</v>
      </c>
      <c r="V90" s="105" t="s">
        <v>395</v>
      </c>
    </row>
    <row r="91" spans="7:22" x14ac:dyDescent="0.35">
      <c r="G91" t="s">
        <v>153</v>
      </c>
      <c r="S91">
        <v>106344</v>
      </c>
      <c r="T91" t="s">
        <v>318</v>
      </c>
      <c r="V91" s="105" t="s">
        <v>2251</v>
      </c>
    </row>
    <row r="92" spans="7:22" x14ac:dyDescent="0.35">
      <c r="G92" t="s">
        <v>154</v>
      </c>
      <c r="S92">
        <v>101429</v>
      </c>
      <c r="T92" t="s">
        <v>319</v>
      </c>
      <c r="V92" s="105" t="s">
        <v>2252</v>
      </c>
    </row>
    <row r="93" spans="7:22" x14ac:dyDescent="0.35">
      <c r="G93" t="s">
        <v>155</v>
      </c>
      <c r="S93">
        <v>102991</v>
      </c>
      <c r="T93" t="s">
        <v>321</v>
      </c>
      <c r="V93" s="105" t="s">
        <v>396</v>
      </c>
    </row>
    <row r="94" spans="7:22" x14ac:dyDescent="0.35">
      <c r="G94" t="s">
        <v>135</v>
      </c>
      <c r="S94">
        <v>142606</v>
      </c>
      <c r="T94" t="s">
        <v>322</v>
      </c>
      <c r="V94" s="105" t="s">
        <v>2253</v>
      </c>
    </row>
    <row r="95" spans="7:22" x14ac:dyDescent="0.35">
      <c r="G95" t="s">
        <v>100</v>
      </c>
      <c r="S95">
        <v>165051</v>
      </c>
      <c r="T95" t="s">
        <v>323</v>
      </c>
      <c r="V95" s="105" t="s">
        <v>2254</v>
      </c>
    </row>
    <row r="96" spans="7:22" x14ac:dyDescent="0.35">
      <c r="G96" t="s">
        <v>101</v>
      </c>
      <c r="S96">
        <v>152166</v>
      </c>
      <c r="T96" t="s">
        <v>324</v>
      </c>
      <c r="V96" s="105" t="s">
        <v>397</v>
      </c>
    </row>
    <row r="97" spans="19:22" x14ac:dyDescent="0.35">
      <c r="S97">
        <v>103689</v>
      </c>
      <c r="T97" t="s">
        <v>325</v>
      </c>
      <c r="V97" s="105" t="s">
        <v>2255</v>
      </c>
    </row>
    <row r="98" spans="19:22" x14ac:dyDescent="0.35">
      <c r="S98">
        <v>130280</v>
      </c>
      <c r="T98" t="s">
        <v>326</v>
      </c>
      <c r="V98" s="105" t="s">
        <v>398</v>
      </c>
    </row>
    <row r="99" spans="19:22" x14ac:dyDescent="0.35">
      <c r="S99">
        <v>103600</v>
      </c>
      <c r="T99" t="s">
        <v>327</v>
      </c>
      <c r="V99" s="105" t="s">
        <v>2256</v>
      </c>
    </row>
    <row r="100" spans="19:22" x14ac:dyDescent="0.35">
      <c r="S100">
        <v>165136</v>
      </c>
      <c r="T100" t="s">
        <v>328</v>
      </c>
      <c r="V100" s="105" t="s">
        <v>399</v>
      </c>
    </row>
    <row r="101" spans="19:22" x14ac:dyDescent="0.35">
      <c r="S101">
        <v>108896</v>
      </c>
      <c r="T101" t="s">
        <v>329</v>
      </c>
      <c r="V101" s="105" t="s">
        <v>400</v>
      </c>
    </row>
    <row r="102" spans="19:22" x14ac:dyDescent="0.35">
      <c r="S102">
        <v>180347</v>
      </c>
      <c r="T102" t="s">
        <v>330</v>
      </c>
      <c r="V102" s="105" t="s">
        <v>2257</v>
      </c>
    </row>
    <row r="103" spans="19:22" x14ac:dyDescent="0.35">
      <c r="S103">
        <v>155768</v>
      </c>
      <c r="T103" t="s">
        <v>7346</v>
      </c>
      <c r="V103" s="105" t="s">
        <v>2258</v>
      </c>
    </row>
    <row r="104" spans="19:22" x14ac:dyDescent="0.35">
      <c r="S104">
        <v>101986</v>
      </c>
      <c r="T104" t="s">
        <v>331</v>
      </c>
      <c r="V104" s="105" t="s">
        <v>401</v>
      </c>
    </row>
    <row r="105" spans="19:22" x14ac:dyDescent="0.35">
      <c r="S105">
        <v>103494</v>
      </c>
      <c r="T105" t="s">
        <v>332</v>
      </c>
      <c r="V105" s="105" t="s">
        <v>2259</v>
      </c>
    </row>
    <row r="106" spans="19:22" x14ac:dyDescent="0.35">
      <c r="S106">
        <v>132291</v>
      </c>
      <c r="T106" t="s">
        <v>333</v>
      </c>
      <c r="V106" s="105" t="s">
        <v>2260</v>
      </c>
    </row>
    <row r="107" spans="19:22" x14ac:dyDescent="0.35">
      <c r="S107">
        <v>175186</v>
      </c>
      <c r="T107" t="s">
        <v>334</v>
      </c>
      <c r="V107" s="105" t="s">
        <v>2261</v>
      </c>
    </row>
    <row r="108" spans="19:22" x14ac:dyDescent="0.35">
      <c r="S108">
        <v>170854</v>
      </c>
      <c r="T108" t="s">
        <v>335</v>
      </c>
      <c r="V108" s="105" t="s">
        <v>2262</v>
      </c>
    </row>
    <row r="109" spans="19:22" x14ac:dyDescent="0.35">
      <c r="S109">
        <v>174497</v>
      </c>
      <c r="T109" t="s">
        <v>336</v>
      </c>
      <c r="V109" s="105" t="s">
        <v>2263</v>
      </c>
    </row>
    <row r="110" spans="19:22" x14ac:dyDescent="0.35">
      <c r="S110">
        <v>103482</v>
      </c>
      <c r="T110" t="s">
        <v>337</v>
      </c>
      <c r="V110" s="105" t="s">
        <v>402</v>
      </c>
    </row>
    <row r="111" spans="19:22" x14ac:dyDescent="0.35">
      <c r="S111">
        <v>178415</v>
      </c>
      <c r="T111" t="s">
        <v>338</v>
      </c>
      <c r="V111" s="105" t="s">
        <v>246</v>
      </c>
    </row>
    <row r="112" spans="19:22" x14ac:dyDescent="0.35">
      <c r="S112">
        <v>179634</v>
      </c>
      <c r="T112" t="s">
        <v>339</v>
      </c>
      <c r="V112" s="105" t="s">
        <v>2264</v>
      </c>
    </row>
    <row r="113" spans="19:22" x14ac:dyDescent="0.35">
      <c r="S113">
        <v>178183</v>
      </c>
      <c r="T113" t="s">
        <v>340</v>
      </c>
      <c r="V113" s="105" t="s">
        <v>2265</v>
      </c>
    </row>
    <row r="114" spans="19:22" x14ac:dyDescent="0.35">
      <c r="S114">
        <v>177356</v>
      </c>
      <c r="T114" t="s">
        <v>342</v>
      </c>
      <c r="V114" s="105" t="s">
        <v>2266</v>
      </c>
    </row>
    <row r="115" spans="19:22" x14ac:dyDescent="0.35">
      <c r="S115">
        <v>0</v>
      </c>
      <c r="T115" t="s">
        <v>343</v>
      </c>
      <c r="V115" s="105" t="s">
        <v>2267</v>
      </c>
    </row>
    <row r="116" spans="19:22" x14ac:dyDescent="0.35">
      <c r="S116">
        <v>179193</v>
      </c>
      <c r="T116" t="s">
        <v>2518</v>
      </c>
      <c r="V116" s="105" t="s">
        <v>403</v>
      </c>
    </row>
    <row r="117" spans="19:22" x14ac:dyDescent="0.35">
      <c r="S117">
        <v>179445</v>
      </c>
      <c r="T117" t="s">
        <v>2519</v>
      </c>
      <c r="V117" s="105" t="s">
        <v>2268</v>
      </c>
    </row>
    <row r="118" spans="19:22" x14ac:dyDescent="0.35">
      <c r="S118">
        <v>168786</v>
      </c>
      <c r="T118" t="s">
        <v>2520</v>
      </c>
      <c r="V118" s="105" t="s">
        <v>404</v>
      </c>
    </row>
    <row r="119" spans="19:22" x14ac:dyDescent="0.35">
      <c r="S119">
        <v>181356</v>
      </c>
      <c r="T119" t="s">
        <v>2521</v>
      </c>
      <c r="V119" s="105" t="s">
        <v>405</v>
      </c>
    </row>
    <row r="120" spans="19:22" x14ac:dyDescent="0.35">
      <c r="S120">
        <v>185746</v>
      </c>
      <c r="T120" t="s">
        <v>2522</v>
      </c>
      <c r="V120" s="105" t="s">
        <v>2269</v>
      </c>
    </row>
    <row r="121" spans="19:22" x14ac:dyDescent="0.35">
      <c r="S121">
        <v>160257</v>
      </c>
      <c r="T121" t="s">
        <v>2523</v>
      </c>
      <c r="V121" s="105" t="s">
        <v>406</v>
      </c>
    </row>
    <row r="122" spans="19:22" x14ac:dyDescent="0.35">
      <c r="S122">
        <v>220400</v>
      </c>
      <c r="T122" t="s">
        <v>2524</v>
      </c>
      <c r="V122" s="105" t="s">
        <v>2270</v>
      </c>
    </row>
    <row r="123" spans="19:22" x14ac:dyDescent="0.35">
      <c r="S123">
        <v>100680</v>
      </c>
      <c r="T123" t="s">
        <v>213</v>
      </c>
      <c r="V123" s="105" t="s">
        <v>407</v>
      </c>
    </row>
    <row r="124" spans="19:22" x14ac:dyDescent="0.35">
      <c r="S124">
        <v>104823</v>
      </c>
      <c r="T124" t="s">
        <v>214</v>
      </c>
      <c r="V124" s="105" t="s">
        <v>408</v>
      </c>
    </row>
    <row r="125" spans="19:22" x14ac:dyDescent="0.35">
      <c r="S125">
        <v>164553</v>
      </c>
      <c r="T125" t="s">
        <v>2525</v>
      </c>
      <c r="V125" s="105" t="s">
        <v>2271</v>
      </c>
    </row>
    <row r="126" spans="19:22" x14ac:dyDescent="0.35">
      <c r="S126">
        <v>187460</v>
      </c>
      <c r="T126" t="s">
        <v>2526</v>
      </c>
      <c r="V126" s="105" t="s">
        <v>409</v>
      </c>
    </row>
    <row r="127" spans="19:22" x14ac:dyDescent="0.35">
      <c r="S127">
        <v>182634</v>
      </c>
      <c r="T127" t="s">
        <v>2527</v>
      </c>
      <c r="V127" s="105" t="s">
        <v>410</v>
      </c>
    </row>
    <row r="128" spans="19:22" x14ac:dyDescent="0.35">
      <c r="S128">
        <v>169469</v>
      </c>
      <c r="T128" t="s">
        <v>217</v>
      </c>
      <c r="V128" s="105" t="s">
        <v>411</v>
      </c>
    </row>
    <row r="129" spans="19:22" x14ac:dyDescent="0.35">
      <c r="S129">
        <v>188382</v>
      </c>
      <c r="T129" t="s">
        <v>2528</v>
      </c>
      <c r="V129" s="105" t="s">
        <v>2272</v>
      </c>
    </row>
    <row r="130" spans="19:22" x14ac:dyDescent="0.35">
      <c r="S130">
        <v>105198</v>
      </c>
      <c r="T130" t="s">
        <v>2529</v>
      </c>
      <c r="V130" s="105" t="s">
        <v>412</v>
      </c>
    </row>
    <row r="131" spans="19:22" x14ac:dyDescent="0.35">
      <c r="S131">
        <v>102037</v>
      </c>
      <c r="T131" t="s">
        <v>2530</v>
      </c>
      <c r="V131" s="105" t="s">
        <v>413</v>
      </c>
    </row>
    <row r="132" spans="19:22" x14ac:dyDescent="0.35">
      <c r="S132">
        <v>176848</v>
      </c>
      <c r="T132" t="s">
        <v>2531</v>
      </c>
      <c r="V132" s="105" t="s">
        <v>414</v>
      </c>
    </row>
    <row r="133" spans="19:22" x14ac:dyDescent="0.35">
      <c r="S133">
        <v>179939</v>
      </c>
      <c r="T133" t="s">
        <v>218</v>
      </c>
      <c r="V133" s="105" t="s">
        <v>2273</v>
      </c>
    </row>
    <row r="134" spans="19:22" x14ac:dyDescent="0.35">
      <c r="S134">
        <v>120436</v>
      </c>
      <c r="T134" t="s">
        <v>219</v>
      </c>
      <c r="V134" s="105" t="s">
        <v>2274</v>
      </c>
    </row>
    <row r="135" spans="19:22" x14ac:dyDescent="0.35">
      <c r="S135">
        <v>123888</v>
      </c>
      <c r="T135" t="s">
        <v>220</v>
      </c>
      <c r="V135" s="105" t="s">
        <v>2275</v>
      </c>
    </row>
    <row r="136" spans="19:22" x14ac:dyDescent="0.35">
      <c r="S136">
        <v>104992</v>
      </c>
      <c r="T136" t="s">
        <v>2532</v>
      </c>
      <c r="V136" s="105" t="s">
        <v>2276</v>
      </c>
    </row>
    <row r="137" spans="19:22" x14ac:dyDescent="0.35">
      <c r="S137">
        <v>162230</v>
      </c>
      <c r="T137" t="s">
        <v>2533</v>
      </c>
      <c r="V137" s="105" t="s">
        <v>415</v>
      </c>
    </row>
    <row r="138" spans="19:22" x14ac:dyDescent="0.35">
      <c r="S138">
        <v>102626</v>
      </c>
      <c r="T138" t="s">
        <v>2534</v>
      </c>
      <c r="V138" s="105" t="s">
        <v>2277</v>
      </c>
    </row>
    <row r="139" spans="19:22" x14ac:dyDescent="0.35">
      <c r="S139">
        <v>144519</v>
      </c>
      <c r="T139" t="s">
        <v>2535</v>
      </c>
      <c r="V139" s="105" t="s">
        <v>416</v>
      </c>
    </row>
    <row r="140" spans="19:22" x14ac:dyDescent="0.35">
      <c r="S140">
        <v>144788</v>
      </c>
      <c r="T140" t="s">
        <v>2536</v>
      </c>
      <c r="V140" s="105" t="s">
        <v>2278</v>
      </c>
    </row>
    <row r="141" spans="19:22" x14ac:dyDescent="0.35">
      <c r="S141">
        <v>188273</v>
      </c>
      <c r="T141" t="s">
        <v>2537</v>
      </c>
      <c r="V141" s="105" t="s">
        <v>417</v>
      </c>
    </row>
    <row r="142" spans="19:22" x14ac:dyDescent="0.35">
      <c r="S142">
        <v>126324</v>
      </c>
      <c r="T142" t="s">
        <v>224</v>
      </c>
      <c r="V142" s="105" t="s">
        <v>2279</v>
      </c>
    </row>
    <row r="143" spans="19:22" x14ac:dyDescent="0.35">
      <c r="S143">
        <v>141090</v>
      </c>
      <c r="T143" t="s">
        <v>2538</v>
      </c>
      <c r="V143" s="105" t="s">
        <v>418</v>
      </c>
    </row>
    <row r="144" spans="19:22" x14ac:dyDescent="0.35">
      <c r="S144">
        <v>105096</v>
      </c>
      <c r="T144" t="s">
        <v>2539</v>
      </c>
      <c r="V144" s="105" t="s">
        <v>419</v>
      </c>
    </row>
    <row r="145" spans="19:22" x14ac:dyDescent="0.35">
      <c r="S145">
        <v>103492</v>
      </c>
      <c r="T145" t="s">
        <v>2540</v>
      </c>
      <c r="V145" s="105" t="s">
        <v>2280</v>
      </c>
    </row>
    <row r="146" spans="19:22" x14ac:dyDescent="0.35">
      <c r="S146">
        <v>158789</v>
      </c>
      <c r="T146" t="s">
        <v>230</v>
      </c>
      <c r="V146" s="105" t="s">
        <v>420</v>
      </c>
    </row>
    <row r="147" spans="19:22" x14ac:dyDescent="0.35">
      <c r="S147">
        <v>152454</v>
      </c>
      <c r="T147" t="s">
        <v>2541</v>
      </c>
      <c r="V147" s="105" t="s">
        <v>2281</v>
      </c>
    </row>
    <row r="148" spans="19:22" x14ac:dyDescent="0.35">
      <c r="S148">
        <v>159521</v>
      </c>
      <c r="T148" t="s">
        <v>232</v>
      </c>
      <c r="V148" s="105" t="s">
        <v>421</v>
      </c>
    </row>
    <row r="149" spans="19:22" x14ac:dyDescent="0.35">
      <c r="S149">
        <v>181409</v>
      </c>
      <c r="T149" t="s">
        <v>233</v>
      </c>
      <c r="V149" s="105" t="s">
        <v>422</v>
      </c>
    </row>
    <row r="150" spans="19:22" x14ac:dyDescent="0.35">
      <c r="S150">
        <v>166783</v>
      </c>
      <c r="T150" t="s">
        <v>235</v>
      </c>
      <c r="V150" s="105" t="s">
        <v>2282</v>
      </c>
    </row>
    <row r="151" spans="19:22" x14ac:dyDescent="0.35">
      <c r="S151">
        <v>157957</v>
      </c>
      <c r="T151" t="s">
        <v>2542</v>
      </c>
      <c r="V151" s="105" t="s">
        <v>423</v>
      </c>
    </row>
    <row r="152" spans="19:22" x14ac:dyDescent="0.35">
      <c r="S152">
        <v>101547</v>
      </c>
      <c r="T152" t="s">
        <v>238</v>
      </c>
      <c r="V152" s="105" t="s">
        <v>424</v>
      </c>
    </row>
    <row r="153" spans="19:22" x14ac:dyDescent="0.35">
      <c r="S153">
        <v>170393</v>
      </c>
      <c r="T153" t="s">
        <v>2543</v>
      </c>
      <c r="V153" s="105" t="s">
        <v>425</v>
      </c>
    </row>
    <row r="154" spans="19:22" x14ac:dyDescent="0.35">
      <c r="S154">
        <v>172529</v>
      </c>
      <c r="T154" t="s">
        <v>241</v>
      </c>
      <c r="V154" s="105" t="s">
        <v>426</v>
      </c>
    </row>
    <row r="155" spans="19:22" x14ac:dyDescent="0.35">
      <c r="S155">
        <v>183457</v>
      </c>
      <c r="T155" t="s">
        <v>2544</v>
      </c>
      <c r="V155" s="105" t="s">
        <v>427</v>
      </c>
    </row>
    <row r="156" spans="19:22" x14ac:dyDescent="0.35">
      <c r="S156">
        <v>175211</v>
      </c>
      <c r="T156" t="s">
        <v>2545</v>
      </c>
      <c r="V156" s="105" t="s">
        <v>428</v>
      </c>
    </row>
    <row r="157" spans="19:22" x14ac:dyDescent="0.35">
      <c r="S157">
        <v>102020</v>
      </c>
      <c r="T157" t="s">
        <v>244</v>
      </c>
      <c r="V157" s="105" t="s">
        <v>2283</v>
      </c>
    </row>
    <row r="158" spans="19:22" x14ac:dyDescent="0.35">
      <c r="S158">
        <v>103580</v>
      </c>
      <c r="T158" t="s">
        <v>2546</v>
      </c>
      <c r="V158" s="105" t="s">
        <v>429</v>
      </c>
    </row>
    <row r="159" spans="19:22" x14ac:dyDescent="0.35">
      <c r="S159">
        <v>106030</v>
      </c>
      <c r="T159" t="s">
        <v>247</v>
      </c>
      <c r="V159" s="105" t="s">
        <v>430</v>
      </c>
    </row>
    <row r="160" spans="19:22" x14ac:dyDescent="0.35">
      <c r="S160">
        <v>182733</v>
      </c>
      <c r="T160" t="s">
        <v>2547</v>
      </c>
      <c r="V160" s="105" t="s">
        <v>2284</v>
      </c>
    </row>
    <row r="161" spans="19:22" x14ac:dyDescent="0.35">
      <c r="S161">
        <v>190622</v>
      </c>
      <c r="T161" t="s">
        <v>2548</v>
      </c>
      <c r="V161" s="105" t="s">
        <v>431</v>
      </c>
    </row>
    <row r="162" spans="19:22" x14ac:dyDescent="0.35">
      <c r="S162">
        <v>127560</v>
      </c>
      <c r="T162" t="s">
        <v>2549</v>
      </c>
      <c r="V162" s="105" t="s">
        <v>432</v>
      </c>
    </row>
    <row r="163" spans="19:22" x14ac:dyDescent="0.35">
      <c r="S163">
        <v>103901</v>
      </c>
      <c r="T163" t="s">
        <v>2550</v>
      </c>
      <c r="V163" s="105" t="s">
        <v>433</v>
      </c>
    </row>
    <row r="164" spans="19:22" x14ac:dyDescent="0.35">
      <c r="S164">
        <v>169977</v>
      </c>
      <c r="T164" t="s">
        <v>2551</v>
      </c>
      <c r="V164" s="105" t="s">
        <v>434</v>
      </c>
    </row>
    <row r="165" spans="19:22" x14ac:dyDescent="0.35">
      <c r="S165">
        <v>187592</v>
      </c>
      <c r="T165" t="s">
        <v>2552</v>
      </c>
      <c r="V165" s="105" t="s">
        <v>435</v>
      </c>
    </row>
    <row r="166" spans="19:22" x14ac:dyDescent="0.35">
      <c r="S166">
        <v>174648</v>
      </c>
      <c r="T166" t="s">
        <v>249</v>
      </c>
      <c r="V166" s="105" t="s">
        <v>436</v>
      </c>
    </row>
    <row r="167" spans="19:22" x14ac:dyDescent="0.35">
      <c r="S167">
        <v>151243</v>
      </c>
      <c r="T167" t="s">
        <v>250</v>
      </c>
      <c r="V167" s="105" t="s">
        <v>437</v>
      </c>
    </row>
    <row r="168" spans="19:22" x14ac:dyDescent="0.35">
      <c r="S168">
        <v>103905</v>
      </c>
      <c r="T168" t="s">
        <v>2553</v>
      </c>
      <c r="V168" s="105" t="s">
        <v>438</v>
      </c>
    </row>
    <row r="169" spans="19:22" x14ac:dyDescent="0.35">
      <c r="S169">
        <v>189315</v>
      </c>
      <c r="T169" t="s">
        <v>2554</v>
      </c>
      <c r="V169" s="105" t="s">
        <v>439</v>
      </c>
    </row>
    <row r="170" spans="19:22" x14ac:dyDescent="0.35">
      <c r="S170">
        <v>189600</v>
      </c>
      <c r="T170" t="s">
        <v>2555</v>
      </c>
      <c r="V170" s="105" t="s">
        <v>440</v>
      </c>
    </row>
    <row r="171" spans="19:22" x14ac:dyDescent="0.35">
      <c r="S171">
        <v>175498</v>
      </c>
      <c r="T171" t="s">
        <v>2556</v>
      </c>
      <c r="V171" s="105" t="s">
        <v>2285</v>
      </c>
    </row>
    <row r="172" spans="19:22" x14ac:dyDescent="0.35">
      <c r="S172">
        <v>187086</v>
      </c>
      <c r="T172" t="s">
        <v>2557</v>
      </c>
      <c r="V172" s="105" t="s">
        <v>2286</v>
      </c>
    </row>
    <row r="173" spans="19:22" x14ac:dyDescent="0.35">
      <c r="S173">
        <v>113483</v>
      </c>
      <c r="T173" t="s">
        <v>2558</v>
      </c>
      <c r="V173" s="105" t="s">
        <v>2287</v>
      </c>
    </row>
    <row r="174" spans="19:22" x14ac:dyDescent="0.35">
      <c r="S174">
        <v>181084</v>
      </c>
      <c r="T174" t="s">
        <v>2559</v>
      </c>
      <c r="V174" s="105" t="s">
        <v>2288</v>
      </c>
    </row>
    <row r="175" spans="19:22" x14ac:dyDescent="0.35">
      <c r="S175">
        <v>188054</v>
      </c>
      <c r="T175" t="s">
        <v>2560</v>
      </c>
      <c r="V175" s="105" t="s">
        <v>2289</v>
      </c>
    </row>
    <row r="176" spans="19:22" x14ac:dyDescent="0.35">
      <c r="S176">
        <v>174248</v>
      </c>
      <c r="T176" t="s">
        <v>253</v>
      </c>
      <c r="V176" s="105" t="s">
        <v>2290</v>
      </c>
    </row>
    <row r="177" spans="19:22" x14ac:dyDescent="0.35">
      <c r="S177">
        <v>185717</v>
      </c>
      <c r="T177" t="s">
        <v>2561</v>
      </c>
      <c r="V177" s="105" t="s">
        <v>441</v>
      </c>
    </row>
    <row r="178" spans="19:22" x14ac:dyDescent="0.35">
      <c r="S178">
        <v>186708</v>
      </c>
      <c r="T178" t="s">
        <v>2562</v>
      </c>
      <c r="V178" s="105" t="s">
        <v>442</v>
      </c>
    </row>
    <row r="179" spans="19:22" x14ac:dyDescent="0.35">
      <c r="S179">
        <v>187297</v>
      </c>
      <c r="T179" t="s">
        <v>2563</v>
      </c>
      <c r="V179" s="105" t="s">
        <v>443</v>
      </c>
    </row>
    <row r="180" spans="19:22" x14ac:dyDescent="0.35">
      <c r="S180">
        <v>183474</v>
      </c>
      <c r="T180" t="s">
        <v>2564</v>
      </c>
      <c r="V180" s="105" t="s">
        <v>2291</v>
      </c>
    </row>
    <row r="181" spans="19:22" x14ac:dyDescent="0.35">
      <c r="S181">
        <v>180059</v>
      </c>
      <c r="T181" t="s">
        <v>2565</v>
      </c>
      <c r="V181" s="105" t="s">
        <v>2292</v>
      </c>
    </row>
    <row r="182" spans="19:22" x14ac:dyDescent="0.35">
      <c r="S182">
        <v>175614</v>
      </c>
      <c r="T182" t="s">
        <v>255</v>
      </c>
      <c r="V182" s="105" t="s">
        <v>444</v>
      </c>
    </row>
    <row r="183" spans="19:22" x14ac:dyDescent="0.35">
      <c r="S183">
        <v>175444</v>
      </c>
      <c r="T183" t="s">
        <v>2566</v>
      </c>
      <c r="V183" s="105" t="s">
        <v>243</v>
      </c>
    </row>
    <row r="184" spans="19:22" x14ac:dyDescent="0.35">
      <c r="S184">
        <v>166368</v>
      </c>
      <c r="T184" t="s">
        <v>2567</v>
      </c>
      <c r="V184" s="105" t="s">
        <v>2293</v>
      </c>
    </row>
    <row r="185" spans="19:22" x14ac:dyDescent="0.35">
      <c r="S185">
        <v>101013</v>
      </c>
      <c r="T185" t="s">
        <v>258</v>
      </c>
      <c r="V185" s="105" t="s">
        <v>445</v>
      </c>
    </row>
    <row r="186" spans="19:22" x14ac:dyDescent="0.35">
      <c r="S186">
        <v>190224</v>
      </c>
      <c r="T186" t="s">
        <v>2568</v>
      </c>
      <c r="V186" s="105" t="s">
        <v>446</v>
      </c>
    </row>
    <row r="187" spans="19:22" x14ac:dyDescent="0.35">
      <c r="S187">
        <v>136913</v>
      </c>
      <c r="T187" t="s">
        <v>2569</v>
      </c>
      <c r="V187" s="105" t="s">
        <v>2294</v>
      </c>
    </row>
    <row r="188" spans="19:22" x14ac:dyDescent="0.35">
      <c r="S188">
        <v>113516</v>
      </c>
      <c r="T188" t="s">
        <v>260</v>
      </c>
      <c r="V188" s="105" t="s">
        <v>447</v>
      </c>
    </row>
    <row r="189" spans="19:22" x14ac:dyDescent="0.35">
      <c r="S189">
        <v>178959</v>
      </c>
      <c r="T189" t="s">
        <v>2570</v>
      </c>
      <c r="V189" s="105" t="s">
        <v>448</v>
      </c>
    </row>
    <row r="190" spans="19:22" x14ac:dyDescent="0.35">
      <c r="S190">
        <v>165011</v>
      </c>
      <c r="T190" t="s">
        <v>2571</v>
      </c>
      <c r="V190" s="105" t="s">
        <v>2295</v>
      </c>
    </row>
    <row r="191" spans="19:22" x14ac:dyDescent="0.35">
      <c r="S191">
        <v>184643</v>
      </c>
      <c r="T191" t="s">
        <v>2572</v>
      </c>
      <c r="V191" s="105" t="s">
        <v>227</v>
      </c>
    </row>
    <row r="192" spans="19:22" x14ac:dyDescent="0.35">
      <c r="S192">
        <v>129970</v>
      </c>
      <c r="T192" t="s">
        <v>263</v>
      </c>
      <c r="V192" s="105" t="s">
        <v>2296</v>
      </c>
    </row>
    <row r="193" spans="19:22" x14ac:dyDescent="0.35">
      <c r="S193">
        <v>103551</v>
      </c>
      <c r="T193" t="s">
        <v>2573</v>
      </c>
      <c r="V193" s="105" t="s">
        <v>449</v>
      </c>
    </row>
    <row r="194" spans="19:22" x14ac:dyDescent="0.35">
      <c r="S194">
        <v>100714</v>
      </c>
      <c r="T194" t="s">
        <v>2574</v>
      </c>
      <c r="V194" s="105" t="s">
        <v>450</v>
      </c>
    </row>
    <row r="195" spans="19:22" x14ac:dyDescent="0.35">
      <c r="S195">
        <v>168400</v>
      </c>
      <c r="T195" t="s">
        <v>265</v>
      </c>
      <c r="V195" s="105" t="s">
        <v>2297</v>
      </c>
    </row>
    <row r="196" spans="19:22" x14ac:dyDescent="0.35">
      <c r="S196">
        <v>103742</v>
      </c>
      <c r="T196" t="s">
        <v>2575</v>
      </c>
      <c r="V196" s="105" t="s">
        <v>451</v>
      </c>
    </row>
    <row r="197" spans="19:22" x14ac:dyDescent="0.35">
      <c r="S197">
        <v>129055</v>
      </c>
      <c r="T197" t="s">
        <v>268</v>
      </c>
      <c r="V197" s="105" t="s">
        <v>452</v>
      </c>
    </row>
    <row r="198" spans="19:22" x14ac:dyDescent="0.35">
      <c r="S198">
        <v>190497</v>
      </c>
      <c r="T198" t="s">
        <v>2576</v>
      </c>
      <c r="V198" s="105" t="s">
        <v>2298</v>
      </c>
    </row>
    <row r="199" spans="19:22" x14ac:dyDescent="0.35">
      <c r="S199">
        <v>172287</v>
      </c>
      <c r="T199" t="s">
        <v>2577</v>
      </c>
      <c r="V199" s="105" t="s">
        <v>2299</v>
      </c>
    </row>
    <row r="200" spans="19:22" x14ac:dyDescent="0.35">
      <c r="S200">
        <v>180679</v>
      </c>
      <c r="T200" t="s">
        <v>2578</v>
      </c>
      <c r="V200" s="105" t="s">
        <v>2300</v>
      </c>
    </row>
    <row r="201" spans="19:22" x14ac:dyDescent="0.35">
      <c r="S201">
        <v>176996</v>
      </c>
      <c r="T201" t="s">
        <v>2579</v>
      </c>
      <c r="V201" s="105" t="s">
        <v>453</v>
      </c>
    </row>
    <row r="202" spans="19:22" x14ac:dyDescent="0.35">
      <c r="S202">
        <v>177862</v>
      </c>
      <c r="T202" t="s">
        <v>2580</v>
      </c>
      <c r="V202" s="105" t="s">
        <v>454</v>
      </c>
    </row>
    <row r="203" spans="19:22" x14ac:dyDescent="0.35">
      <c r="S203">
        <v>103511</v>
      </c>
      <c r="T203" t="s">
        <v>2581</v>
      </c>
      <c r="V203" s="105" t="s">
        <v>455</v>
      </c>
    </row>
    <row r="204" spans="19:22" x14ac:dyDescent="0.35">
      <c r="S204">
        <v>104132</v>
      </c>
      <c r="T204" t="s">
        <v>2582</v>
      </c>
      <c r="V204" s="105" t="s">
        <v>456</v>
      </c>
    </row>
    <row r="205" spans="19:22" x14ac:dyDescent="0.35">
      <c r="S205">
        <v>173133</v>
      </c>
      <c r="T205" t="s">
        <v>2583</v>
      </c>
      <c r="V205" s="105" t="s">
        <v>2301</v>
      </c>
    </row>
    <row r="206" spans="19:22" x14ac:dyDescent="0.35">
      <c r="S206">
        <v>148015</v>
      </c>
      <c r="T206" t="s">
        <v>272</v>
      </c>
      <c r="V206" s="105" t="s">
        <v>2302</v>
      </c>
    </row>
    <row r="207" spans="19:22" x14ac:dyDescent="0.35">
      <c r="S207">
        <v>188817</v>
      </c>
      <c r="T207" t="s">
        <v>2584</v>
      </c>
      <c r="V207" s="105" t="s">
        <v>457</v>
      </c>
    </row>
    <row r="208" spans="19:22" x14ac:dyDescent="0.35">
      <c r="S208">
        <v>179966</v>
      </c>
      <c r="T208" t="s">
        <v>274</v>
      </c>
      <c r="V208" s="105" t="s">
        <v>458</v>
      </c>
    </row>
    <row r="209" spans="19:22" x14ac:dyDescent="0.35">
      <c r="S209">
        <v>158616</v>
      </c>
      <c r="T209" t="s">
        <v>2585</v>
      </c>
      <c r="V209" s="105" t="s">
        <v>459</v>
      </c>
    </row>
    <row r="210" spans="19:22" x14ac:dyDescent="0.35">
      <c r="S210">
        <v>181309</v>
      </c>
      <c r="T210" t="s">
        <v>2586</v>
      </c>
      <c r="V210" s="105" t="s">
        <v>460</v>
      </c>
    </row>
    <row r="211" spans="19:22" x14ac:dyDescent="0.35">
      <c r="S211">
        <v>165557</v>
      </c>
      <c r="T211" t="s">
        <v>275</v>
      </c>
      <c r="V211" s="105" t="s">
        <v>2303</v>
      </c>
    </row>
    <row r="212" spans="19:22" x14ac:dyDescent="0.35">
      <c r="S212">
        <v>103934</v>
      </c>
      <c r="T212" t="s">
        <v>2587</v>
      </c>
      <c r="V212" s="105" t="s">
        <v>461</v>
      </c>
    </row>
    <row r="213" spans="19:22" x14ac:dyDescent="0.35">
      <c r="S213">
        <v>186748</v>
      </c>
      <c r="T213" t="s">
        <v>2588</v>
      </c>
      <c r="V213" s="105" t="s">
        <v>2304</v>
      </c>
    </row>
    <row r="214" spans="19:22" x14ac:dyDescent="0.35">
      <c r="S214">
        <v>103709</v>
      </c>
      <c r="T214" t="s">
        <v>2589</v>
      </c>
      <c r="V214" s="105" t="s">
        <v>2305</v>
      </c>
    </row>
    <row r="215" spans="19:22" x14ac:dyDescent="0.35">
      <c r="S215">
        <v>172033</v>
      </c>
      <c r="T215" t="s">
        <v>2590</v>
      </c>
      <c r="V215" s="105" t="s">
        <v>462</v>
      </c>
    </row>
    <row r="216" spans="19:22" x14ac:dyDescent="0.35">
      <c r="S216">
        <v>187775</v>
      </c>
      <c r="T216" t="s">
        <v>2591</v>
      </c>
      <c r="V216" s="105" t="s">
        <v>463</v>
      </c>
    </row>
    <row r="217" spans="19:22" x14ac:dyDescent="0.35">
      <c r="S217">
        <v>141162</v>
      </c>
      <c r="T217" t="s">
        <v>2592</v>
      </c>
      <c r="V217" s="105" t="s">
        <v>464</v>
      </c>
    </row>
    <row r="218" spans="19:22" x14ac:dyDescent="0.35">
      <c r="S218">
        <v>186906</v>
      </c>
      <c r="T218" t="s">
        <v>2593</v>
      </c>
      <c r="V218" s="105" t="s">
        <v>465</v>
      </c>
    </row>
    <row r="219" spans="19:22" x14ac:dyDescent="0.35">
      <c r="S219">
        <v>168326</v>
      </c>
      <c r="T219" t="s">
        <v>2594</v>
      </c>
      <c r="V219" s="105" t="s">
        <v>2306</v>
      </c>
    </row>
    <row r="220" spans="19:22" x14ac:dyDescent="0.35">
      <c r="S220">
        <v>162458</v>
      </c>
      <c r="T220" t="s">
        <v>2595</v>
      </c>
      <c r="V220" s="105" t="s">
        <v>466</v>
      </c>
    </row>
    <row r="221" spans="19:22" x14ac:dyDescent="0.35">
      <c r="S221">
        <v>109047</v>
      </c>
      <c r="T221" t="s">
        <v>2596</v>
      </c>
      <c r="V221" s="105" t="s">
        <v>467</v>
      </c>
    </row>
    <row r="222" spans="19:22" x14ac:dyDescent="0.35">
      <c r="S222">
        <v>174965</v>
      </c>
      <c r="T222" t="s">
        <v>2597</v>
      </c>
      <c r="V222" s="105" t="s">
        <v>468</v>
      </c>
    </row>
    <row r="223" spans="19:22" x14ac:dyDescent="0.35">
      <c r="S223">
        <v>185609</v>
      </c>
      <c r="T223" t="s">
        <v>2598</v>
      </c>
      <c r="V223" s="105" t="s">
        <v>469</v>
      </c>
    </row>
    <row r="224" spans="19:22" x14ac:dyDescent="0.35">
      <c r="S224">
        <v>165840</v>
      </c>
      <c r="T224" t="s">
        <v>2599</v>
      </c>
      <c r="V224" s="105" t="s">
        <v>470</v>
      </c>
    </row>
    <row r="225" spans="19:22" x14ac:dyDescent="0.35">
      <c r="S225">
        <v>181094</v>
      </c>
      <c r="T225" t="s">
        <v>279</v>
      </c>
      <c r="V225" s="105" t="s">
        <v>471</v>
      </c>
    </row>
    <row r="226" spans="19:22" x14ac:dyDescent="0.35">
      <c r="S226">
        <v>187384</v>
      </c>
      <c r="T226" t="s">
        <v>2600</v>
      </c>
      <c r="V226" s="105" t="s">
        <v>472</v>
      </c>
    </row>
    <row r="227" spans="19:22" x14ac:dyDescent="0.35">
      <c r="S227">
        <v>185918</v>
      </c>
      <c r="T227" t="s">
        <v>2601</v>
      </c>
      <c r="V227" s="105" t="s">
        <v>473</v>
      </c>
    </row>
    <row r="228" spans="19:22" x14ac:dyDescent="0.35">
      <c r="S228">
        <v>173462</v>
      </c>
      <c r="T228" t="s">
        <v>2602</v>
      </c>
      <c r="V228" s="105" t="s">
        <v>474</v>
      </c>
    </row>
    <row r="229" spans="19:22" x14ac:dyDescent="0.35">
      <c r="S229">
        <v>184365</v>
      </c>
      <c r="T229" t="s">
        <v>2603</v>
      </c>
      <c r="V229" s="105" t="s">
        <v>475</v>
      </c>
    </row>
    <row r="230" spans="19:22" x14ac:dyDescent="0.35">
      <c r="S230">
        <v>158965</v>
      </c>
      <c r="T230" t="s">
        <v>2604</v>
      </c>
      <c r="V230" s="105" t="s">
        <v>229</v>
      </c>
    </row>
    <row r="231" spans="19:22" x14ac:dyDescent="0.35">
      <c r="S231">
        <v>187815</v>
      </c>
      <c r="T231" t="s">
        <v>2605</v>
      </c>
      <c r="V231" s="105" t="s">
        <v>476</v>
      </c>
    </row>
    <row r="232" spans="19:22" x14ac:dyDescent="0.35">
      <c r="S232">
        <v>176046</v>
      </c>
      <c r="T232" t="s">
        <v>2606</v>
      </c>
      <c r="V232" s="105" t="s">
        <v>2307</v>
      </c>
    </row>
    <row r="233" spans="19:22" x14ac:dyDescent="0.35">
      <c r="S233">
        <v>172563</v>
      </c>
      <c r="T233" t="s">
        <v>2607</v>
      </c>
      <c r="V233" s="105" t="s">
        <v>2308</v>
      </c>
    </row>
    <row r="234" spans="19:22" x14ac:dyDescent="0.35">
      <c r="S234">
        <v>184888</v>
      </c>
      <c r="T234" t="s">
        <v>2608</v>
      </c>
      <c r="V234" s="105" t="s">
        <v>2309</v>
      </c>
    </row>
    <row r="235" spans="19:22" x14ac:dyDescent="0.35">
      <c r="S235">
        <v>183326</v>
      </c>
      <c r="T235" t="s">
        <v>2609</v>
      </c>
      <c r="V235" s="105" t="s">
        <v>2310</v>
      </c>
    </row>
    <row r="236" spans="19:22" x14ac:dyDescent="0.35">
      <c r="S236">
        <v>184276</v>
      </c>
      <c r="T236" t="s">
        <v>2610</v>
      </c>
      <c r="V236" s="105" t="s">
        <v>477</v>
      </c>
    </row>
    <row r="237" spans="19:22" x14ac:dyDescent="0.35">
      <c r="S237">
        <v>186548</v>
      </c>
      <c r="T237" t="s">
        <v>2611</v>
      </c>
      <c r="V237" s="105" t="s">
        <v>478</v>
      </c>
    </row>
    <row r="238" spans="19:22" x14ac:dyDescent="0.35">
      <c r="S238">
        <v>140653</v>
      </c>
      <c r="T238" t="s">
        <v>284</v>
      </c>
      <c r="V238" s="105" t="s">
        <v>2311</v>
      </c>
    </row>
    <row r="239" spans="19:22" x14ac:dyDescent="0.35">
      <c r="S239">
        <v>218684</v>
      </c>
      <c r="T239" t="s">
        <v>2612</v>
      </c>
      <c r="V239" s="105" t="s">
        <v>479</v>
      </c>
    </row>
    <row r="240" spans="19:22" x14ac:dyDescent="0.35">
      <c r="S240">
        <v>187960</v>
      </c>
      <c r="T240" t="s">
        <v>2613</v>
      </c>
      <c r="V240" s="105" t="s">
        <v>480</v>
      </c>
    </row>
    <row r="241" spans="19:22" x14ac:dyDescent="0.35">
      <c r="S241">
        <v>187160</v>
      </c>
      <c r="T241" t="s">
        <v>2614</v>
      </c>
      <c r="V241" s="105" t="s">
        <v>481</v>
      </c>
    </row>
    <row r="242" spans="19:22" x14ac:dyDescent="0.35">
      <c r="S242">
        <v>174213</v>
      </c>
      <c r="T242" t="s">
        <v>285</v>
      </c>
      <c r="V242" s="105" t="s">
        <v>482</v>
      </c>
    </row>
    <row r="243" spans="19:22" x14ac:dyDescent="0.35">
      <c r="S243">
        <v>139725</v>
      </c>
      <c r="T243" t="s">
        <v>2615</v>
      </c>
      <c r="V243" s="105" t="s">
        <v>483</v>
      </c>
    </row>
    <row r="244" spans="19:22" x14ac:dyDescent="0.35">
      <c r="S244">
        <v>178922</v>
      </c>
      <c r="T244" t="s">
        <v>2616</v>
      </c>
      <c r="V244" s="105" t="s">
        <v>2312</v>
      </c>
    </row>
    <row r="245" spans="19:22" x14ac:dyDescent="0.35">
      <c r="S245">
        <v>178598</v>
      </c>
      <c r="T245" t="s">
        <v>2617</v>
      </c>
      <c r="V245" s="105" t="s">
        <v>2313</v>
      </c>
    </row>
    <row r="246" spans="19:22" x14ac:dyDescent="0.35">
      <c r="S246">
        <v>149834</v>
      </c>
      <c r="T246" t="s">
        <v>2618</v>
      </c>
      <c r="V246" s="105" t="s">
        <v>484</v>
      </c>
    </row>
    <row r="247" spans="19:22" x14ac:dyDescent="0.35">
      <c r="S247">
        <v>189541</v>
      </c>
      <c r="T247" t="s">
        <v>2619</v>
      </c>
      <c r="V247" s="105" t="s">
        <v>485</v>
      </c>
    </row>
    <row r="248" spans="19:22" x14ac:dyDescent="0.35">
      <c r="S248">
        <v>119504</v>
      </c>
      <c r="T248" t="s">
        <v>2620</v>
      </c>
      <c r="V248" s="105" t="s">
        <v>2314</v>
      </c>
    </row>
    <row r="249" spans="19:22" x14ac:dyDescent="0.35">
      <c r="S249">
        <v>186727</v>
      </c>
      <c r="T249" t="s">
        <v>2621</v>
      </c>
      <c r="V249" s="105" t="s">
        <v>486</v>
      </c>
    </row>
    <row r="250" spans="19:22" x14ac:dyDescent="0.35">
      <c r="S250">
        <v>177318</v>
      </c>
      <c r="T250" t="s">
        <v>2622</v>
      </c>
      <c r="V250" s="105" t="s">
        <v>487</v>
      </c>
    </row>
    <row r="251" spans="19:22" x14ac:dyDescent="0.35">
      <c r="S251">
        <v>181768</v>
      </c>
      <c r="T251" t="s">
        <v>2623</v>
      </c>
      <c r="V251" s="105" t="s">
        <v>2315</v>
      </c>
    </row>
    <row r="252" spans="19:22" x14ac:dyDescent="0.35">
      <c r="S252">
        <v>101847</v>
      </c>
      <c r="T252" t="s">
        <v>290</v>
      </c>
      <c r="V252" s="105" t="s">
        <v>488</v>
      </c>
    </row>
    <row r="253" spans="19:22" x14ac:dyDescent="0.35">
      <c r="S253">
        <v>171461</v>
      </c>
      <c r="T253" t="s">
        <v>2624</v>
      </c>
      <c r="V253" s="105" t="s">
        <v>2316</v>
      </c>
    </row>
    <row r="254" spans="19:22" x14ac:dyDescent="0.35">
      <c r="S254">
        <v>183038</v>
      </c>
      <c r="T254" t="s">
        <v>2625</v>
      </c>
      <c r="V254" s="105" t="s">
        <v>2317</v>
      </c>
    </row>
    <row r="255" spans="19:22" x14ac:dyDescent="0.35">
      <c r="S255">
        <v>175011</v>
      </c>
      <c r="T255" t="s">
        <v>2626</v>
      </c>
      <c r="V255" s="105" t="s">
        <v>489</v>
      </c>
    </row>
    <row r="256" spans="19:22" x14ac:dyDescent="0.35">
      <c r="S256">
        <v>189306</v>
      </c>
      <c r="T256" t="s">
        <v>2627</v>
      </c>
      <c r="V256" s="105" t="s">
        <v>490</v>
      </c>
    </row>
    <row r="257" spans="19:22" x14ac:dyDescent="0.35">
      <c r="S257">
        <v>127959</v>
      </c>
      <c r="T257" t="s">
        <v>292</v>
      </c>
      <c r="V257" s="105" t="s">
        <v>2318</v>
      </c>
    </row>
    <row r="258" spans="19:22" x14ac:dyDescent="0.35">
      <c r="S258">
        <v>176851</v>
      </c>
      <c r="T258" t="s">
        <v>2628</v>
      </c>
      <c r="V258" s="105" t="s">
        <v>491</v>
      </c>
    </row>
    <row r="259" spans="19:22" x14ac:dyDescent="0.35">
      <c r="S259">
        <v>105045</v>
      </c>
      <c r="T259" t="s">
        <v>294</v>
      </c>
      <c r="V259" s="105" t="s">
        <v>2319</v>
      </c>
    </row>
    <row r="260" spans="19:22" x14ac:dyDescent="0.35">
      <c r="S260">
        <v>168690</v>
      </c>
      <c r="T260" t="s">
        <v>2629</v>
      </c>
      <c r="V260" s="105" t="s">
        <v>492</v>
      </c>
    </row>
    <row r="261" spans="19:22" x14ac:dyDescent="0.35">
      <c r="S261">
        <v>170715</v>
      </c>
      <c r="T261" t="s">
        <v>2630</v>
      </c>
      <c r="V261" s="105" t="s">
        <v>493</v>
      </c>
    </row>
    <row r="262" spans="19:22" x14ac:dyDescent="0.35">
      <c r="S262">
        <v>178110</v>
      </c>
      <c r="T262" t="s">
        <v>2631</v>
      </c>
      <c r="V262" s="105" t="s">
        <v>2320</v>
      </c>
    </row>
    <row r="263" spans="19:22" x14ac:dyDescent="0.35">
      <c r="S263">
        <v>187698</v>
      </c>
      <c r="T263" t="s">
        <v>2632</v>
      </c>
      <c r="V263" s="105" t="s">
        <v>494</v>
      </c>
    </row>
    <row r="264" spans="19:22" x14ac:dyDescent="0.35">
      <c r="S264">
        <v>101778</v>
      </c>
      <c r="T264" t="s">
        <v>296</v>
      </c>
      <c r="V264" s="105" t="s">
        <v>495</v>
      </c>
    </row>
    <row r="265" spans="19:22" x14ac:dyDescent="0.35">
      <c r="S265">
        <v>167584</v>
      </c>
      <c r="T265" t="s">
        <v>298</v>
      </c>
      <c r="V265" s="105" t="s">
        <v>496</v>
      </c>
    </row>
    <row r="266" spans="19:22" x14ac:dyDescent="0.35">
      <c r="S266">
        <v>127003</v>
      </c>
      <c r="T266" t="s">
        <v>2633</v>
      </c>
      <c r="V266" s="105" t="s">
        <v>2321</v>
      </c>
    </row>
    <row r="267" spans="19:22" x14ac:dyDescent="0.35">
      <c r="S267">
        <v>188802</v>
      </c>
      <c r="T267" t="s">
        <v>2634</v>
      </c>
      <c r="V267" s="105" t="s">
        <v>497</v>
      </c>
    </row>
    <row r="268" spans="19:22" x14ac:dyDescent="0.35">
      <c r="S268">
        <v>128888</v>
      </c>
      <c r="T268" t="s">
        <v>2635</v>
      </c>
      <c r="V268" s="105" t="s">
        <v>498</v>
      </c>
    </row>
    <row r="269" spans="19:22" x14ac:dyDescent="0.35">
      <c r="S269">
        <v>188477</v>
      </c>
      <c r="T269" t="s">
        <v>2636</v>
      </c>
      <c r="V269" s="105" t="s">
        <v>499</v>
      </c>
    </row>
    <row r="270" spans="19:22" x14ac:dyDescent="0.35">
      <c r="S270">
        <v>103514</v>
      </c>
      <c r="T270" t="s">
        <v>299</v>
      </c>
      <c r="V270" s="105" t="s">
        <v>500</v>
      </c>
    </row>
    <row r="271" spans="19:22" x14ac:dyDescent="0.35">
      <c r="S271">
        <v>175637</v>
      </c>
      <c r="T271" t="s">
        <v>2637</v>
      </c>
      <c r="V271" s="105" t="s">
        <v>501</v>
      </c>
    </row>
    <row r="272" spans="19:22" x14ac:dyDescent="0.35">
      <c r="S272">
        <v>121506</v>
      </c>
      <c r="T272" t="s">
        <v>2638</v>
      </c>
      <c r="V272" s="105" t="s">
        <v>2322</v>
      </c>
    </row>
    <row r="273" spans="19:22" x14ac:dyDescent="0.35">
      <c r="S273">
        <v>176297</v>
      </c>
      <c r="T273" t="s">
        <v>2639</v>
      </c>
      <c r="V273" s="105" t="s">
        <v>502</v>
      </c>
    </row>
    <row r="274" spans="19:22" x14ac:dyDescent="0.35">
      <c r="S274">
        <v>172417</v>
      </c>
      <c r="T274" t="s">
        <v>2640</v>
      </c>
      <c r="V274" s="105" t="s">
        <v>503</v>
      </c>
    </row>
    <row r="275" spans="19:22" x14ac:dyDescent="0.35">
      <c r="S275">
        <v>103707</v>
      </c>
      <c r="T275" t="s">
        <v>303</v>
      </c>
      <c r="V275" s="105" t="s">
        <v>2323</v>
      </c>
    </row>
    <row r="276" spans="19:22" x14ac:dyDescent="0.35">
      <c r="S276">
        <v>181080</v>
      </c>
      <c r="T276" t="s">
        <v>2641</v>
      </c>
      <c r="V276" s="105" t="s">
        <v>2324</v>
      </c>
    </row>
    <row r="277" spans="19:22" x14ac:dyDescent="0.35">
      <c r="S277">
        <v>189019</v>
      </c>
      <c r="T277" t="s">
        <v>2642</v>
      </c>
      <c r="V277" s="105" t="s">
        <v>504</v>
      </c>
    </row>
    <row r="278" spans="19:22" x14ac:dyDescent="0.35">
      <c r="S278">
        <v>165236</v>
      </c>
      <c r="T278" t="s">
        <v>2643</v>
      </c>
      <c r="V278" s="105" t="s">
        <v>2325</v>
      </c>
    </row>
    <row r="279" spans="19:22" x14ac:dyDescent="0.35">
      <c r="S279">
        <v>188122</v>
      </c>
      <c r="T279" t="s">
        <v>2644</v>
      </c>
      <c r="V279" s="105" t="s">
        <v>2326</v>
      </c>
    </row>
    <row r="280" spans="19:22" x14ac:dyDescent="0.35">
      <c r="S280">
        <v>172709</v>
      </c>
      <c r="T280" t="s">
        <v>2645</v>
      </c>
      <c r="V280" s="105" t="s">
        <v>2327</v>
      </c>
    </row>
    <row r="281" spans="19:22" x14ac:dyDescent="0.35">
      <c r="S281">
        <v>180881</v>
      </c>
      <c r="T281" t="s">
        <v>2646</v>
      </c>
      <c r="V281" s="105" t="s">
        <v>505</v>
      </c>
    </row>
    <row r="282" spans="19:22" x14ac:dyDescent="0.35">
      <c r="S282">
        <v>140749</v>
      </c>
      <c r="T282" t="s">
        <v>306</v>
      </c>
      <c r="V282" s="105" t="s">
        <v>2328</v>
      </c>
    </row>
    <row r="283" spans="19:22" x14ac:dyDescent="0.35">
      <c r="S283">
        <v>180590</v>
      </c>
      <c r="T283" t="s">
        <v>2647</v>
      </c>
      <c r="V283" s="105" t="s">
        <v>506</v>
      </c>
    </row>
    <row r="284" spans="19:22" x14ac:dyDescent="0.35">
      <c r="S284">
        <v>155603</v>
      </c>
      <c r="T284" t="s">
        <v>2648</v>
      </c>
      <c r="V284" s="105" t="s">
        <v>507</v>
      </c>
    </row>
    <row r="285" spans="19:22" x14ac:dyDescent="0.35">
      <c r="S285">
        <v>149884</v>
      </c>
      <c r="T285" t="s">
        <v>2649</v>
      </c>
      <c r="V285" s="105" t="s">
        <v>508</v>
      </c>
    </row>
    <row r="286" spans="19:22" x14ac:dyDescent="0.35">
      <c r="S286">
        <v>105059</v>
      </c>
      <c r="T286" t="s">
        <v>2650</v>
      </c>
      <c r="V286" s="105" t="s">
        <v>509</v>
      </c>
    </row>
    <row r="287" spans="19:22" x14ac:dyDescent="0.35">
      <c r="S287">
        <v>158947</v>
      </c>
      <c r="T287" t="s">
        <v>2651</v>
      </c>
      <c r="V287" s="105" t="s">
        <v>510</v>
      </c>
    </row>
    <row r="288" spans="19:22" x14ac:dyDescent="0.35">
      <c r="S288">
        <v>162478</v>
      </c>
      <c r="T288" t="s">
        <v>2652</v>
      </c>
      <c r="V288" s="105" t="s">
        <v>511</v>
      </c>
    </row>
    <row r="289" spans="19:22" x14ac:dyDescent="0.35">
      <c r="S289">
        <v>189808</v>
      </c>
      <c r="T289" t="s">
        <v>2653</v>
      </c>
      <c r="V289" s="105" t="s">
        <v>2329</v>
      </c>
    </row>
    <row r="290" spans="19:22" x14ac:dyDescent="0.35">
      <c r="S290">
        <v>179178</v>
      </c>
      <c r="T290" t="s">
        <v>2654</v>
      </c>
      <c r="V290" s="105" t="s">
        <v>512</v>
      </c>
    </row>
    <row r="291" spans="19:22" x14ac:dyDescent="0.35">
      <c r="S291">
        <v>103426</v>
      </c>
      <c r="T291" t="s">
        <v>2655</v>
      </c>
      <c r="V291" s="105" t="s">
        <v>513</v>
      </c>
    </row>
    <row r="292" spans="19:22" x14ac:dyDescent="0.35">
      <c r="S292">
        <v>143482</v>
      </c>
      <c r="T292" t="s">
        <v>2656</v>
      </c>
      <c r="V292" s="105" t="s">
        <v>320</v>
      </c>
    </row>
    <row r="293" spans="19:22" x14ac:dyDescent="0.35">
      <c r="S293">
        <v>102532</v>
      </c>
      <c r="T293" t="s">
        <v>2657</v>
      </c>
      <c r="V293" s="105" t="s">
        <v>514</v>
      </c>
    </row>
    <row r="294" spans="19:22" x14ac:dyDescent="0.35">
      <c r="S294">
        <v>168737</v>
      </c>
      <c r="T294" t="s">
        <v>2658</v>
      </c>
      <c r="V294" s="105" t="s">
        <v>2330</v>
      </c>
    </row>
    <row r="295" spans="19:22" x14ac:dyDescent="0.35">
      <c r="S295">
        <v>136975</v>
      </c>
      <c r="T295" t="s">
        <v>2659</v>
      </c>
      <c r="V295" s="105" t="s">
        <v>515</v>
      </c>
    </row>
    <row r="296" spans="19:22" x14ac:dyDescent="0.35">
      <c r="S296">
        <v>181460</v>
      </c>
      <c r="T296" t="s">
        <v>2660</v>
      </c>
      <c r="V296" s="105" t="s">
        <v>2331</v>
      </c>
    </row>
    <row r="297" spans="19:22" x14ac:dyDescent="0.35">
      <c r="S297">
        <v>151570</v>
      </c>
      <c r="T297" t="s">
        <v>312</v>
      </c>
      <c r="V297" s="105" t="s">
        <v>516</v>
      </c>
    </row>
    <row r="298" spans="19:22" x14ac:dyDescent="0.35">
      <c r="S298">
        <v>155001</v>
      </c>
      <c r="T298" t="s">
        <v>2661</v>
      </c>
      <c r="V298" s="105" t="s">
        <v>517</v>
      </c>
    </row>
    <row r="299" spans="19:22" x14ac:dyDescent="0.35">
      <c r="S299">
        <v>188816</v>
      </c>
      <c r="T299" t="s">
        <v>2662</v>
      </c>
      <c r="V299" s="105" t="s">
        <v>518</v>
      </c>
    </row>
    <row r="300" spans="19:22" x14ac:dyDescent="0.35">
      <c r="S300">
        <v>174523</v>
      </c>
      <c r="T300" t="s">
        <v>2663</v>
      </c>
      <c r="V300" s="105" t="s">
        <v>519</v>
      </c>
    </row>
    <row r="301" spans="19:22" x14ac:dyDescent="0.35">
      <c r="S301">
        <v>117069</v>
      </c>
      <c r="T301" t="s">
        <v>2664</v>
      </c>
      <c r="V301" s="105" t="s">
        <v>2332</v>
      </c>
    </row>
    <row r="302" spans="19:22" x14ac:dyDescent="0.35">
      <c r="S302">
        <v>189238</v>
      </c>
      <c r="T302" t="s">
        <v>2665</v>
      </c>
      <c r="V302" s="105" t="s">
        <v>297</v>
      </c>
    </row>
    <row r="303" spans="19:22" x14ac:dyDescent="0.35">
      <c r="S303">
        <v>176189</v>
      </c>
      <c r="T303" t="s">
        <v>2666</v>
      </c>
      <c r="V303" s="105" t="s">
        <v>2333</v>
      </c>
    </row>
    <row r="304" spans="19:22" x14ac:dyDescent="0.35">
      <c r="S304">
        <v>173527</v>
      </c>
      <c r="T304" t="s">
        <v>2667</v>
      </c>
      <c r="V304" s="105" t="s">
        <v>2334</v>
      </c>
    </row>
    <row r="305" spans="19:22" x14ac:dyDescent="0.35">
      <c r="S305">
        <v>171906</v>
      </c>
      <c r="T305" t="s">
        <v>2668</v>
      </c>
      <c r="V305" s="105" t="s">
        <v>2335</v>
      </c>
    </row>
    <row r="306" spans="19:22" x14ac:dyDescent="0.35">
      <c r="S306">
        <v>173528</v>
      </c>
      <c r="T306" t="s">
        <v>2669</v>
      </c>
      <c r="V306" s="105" t="s">
        <v>2336</v>
      </c>
    </row>
    <row r="307" spans="19:22" x14ac:dyDescent="0.35">
      <c r="S307">
        <v>103928</v>
      </c>
      <c r="T307" t="s">
        <v>2670</v>
      </c>
      <c r="V307" s="105" t="s">
        <v>520</v>
      </c>
    </row>
    <row r="308" spans="19:22" x14ac:dyDescent="0.35">
      <c r="S308">
        <v>183757</v>
      </c>
      <c r="T308" t="s">
        <v>2671</v>
      </c>
      <c r="V308" s="105" t="s">
        <v>2337</v>
      </c>
    </row>
    <row r="309" spans="19:22" x14ac:dyDescent="0.35">
      <c r="S309">
        <v>144982</v>
      </c>
      <c r="T309" t="s">
        <v>2672</v>
      </c>
      <c r="V309" s="105" t="s">
        <v>521</v>
      </c>
    </row>
    <row r="310" spans="19:22" x14ac:dyDescent="0.35">
      <c r="S310">
        <v>176546</v>
      </c>
      <c r="T310" t="s">
        <v>2673</v>
      </c>
      <c r="V310" s="105" t="s">
        <v>522</v>
      </c>
    </row>
    <row r="311" spans="19:22" x14ac:dyDescent="0.35">
      <c r="S311">
        <v>153646</v>
      </c>
      <c r="T311" t="s">
        <v>2674</v>
      </c>
      <c r="V311" s="105" t="s">
        <v>523</v>
      </c>
    </row>
    <row r="312" spans="19:22" x14ac:dyDescent="0.35">
      <c r="S312">
        <v>101281</v>
      </c>
      <c r="T312" t="s">
        <v>2675</v>
      </c>
      <c r="V312" s="105" t="s">
        <v>524</v>
      </c>
    </row>
    <row r="313" spans="19:22" x14ac:dyDescent="0.35">
      <c r="S313">
        <v>103552</v>
      </c>
      <c r="T313" t="s">
        <v>2676</v>
      </c>
      <c r="V313" s="105" t="s">
        <v>2338</v>
      </c>
    </row>
    <row r="314" spans="19:22" x14ac:dyDescent="0.35">
      <c r="S314">
        <v>178209</v>
      </c>
      <c r="T314" t="s">
        <v>2677</v>
      </c>
      <c r="V314" s="105" t="s">
        <v>525</v>
      </c>
    </row>
    <row r="315" spans="19:22" x14ac:dyDescent="0.35">
      <c r="S315">
        <v>143472</v>
      </c>
      <c r="T315" t="s">
        <v>2678</v>
      </c>
      <c r="V315" s="105" t="s">
        <v>526</v>
      </c>
    </row>
    <row r="316" spans="19:22" x14ac:dyDescent="0.35">
      <c r="S316">
        <v>181995</v>
      </c>
      <c r="T316" t="s">
        <v>2679</v>
      </c>
      <c r="V316" s="105" t="s">
        <v>527</v>
      </c>
    </row>
    <row r="317" spans="19:22" x14ac:dyDescent="0.35">
      <c r="S317">
        <v>101429</v>
      </c>
      <c r="T317" t="s">
        <v>319</v>
      </c>
      <c r="V317" s="105" t="s">
        <v>528</v>
      </c>
    </row>
    <row r="318" spans="19:22" x14ac:dyDescent="0.35">
      <c r="S318">
        <v>179704</v>
      </c>
      <c r="T318" t="s">
        <v>2680</v>
      </c>
      <c r="V318" s="105" t="s">
        <v>529</v>
      </c>
    </row>
    <row r="319" spans="19:22" x14ac:dyDescent="0.35">
      <c r="S319">
        <v>102991</v>
      </c>
      <c r="T319" t="s">
        <v>2681</v>
      </c>
      <c r="V319" s="105" t="s">
        <v>530</v>
      </c>
    </row>
    <row r="320" spans="19:22" x14ac:dyDescent="0.35">
      <c r="S320">
        <v>142606</v>
      </c>
      <c r="T320" t="s">
        <v>2682</v>
      </c>
      <c r="V320" s="105" t="s">
        <v>2339</v>
      </c>
    </row>
    <row r="321" spans="19:22" x14ac:dyDescent="0.35">
      <c r="S321">
        <v>161229</v>
      </c>
      <c r="T321" t="s">
        <v>2683</v>
      </c>
      <c r="V321" s="105" t="s">
        <v>2340</v>
      </c>
    </row>
    <row r="322" spans="19:22" x14ac:dyDescent="0.35">
      <c r="S322">
        <v>186656</v>
      </c>
      <c r="T322" t="s">
        <v>2684</v>
      </c>
      <c r="V322" s="105" t="s">
        <v>2341</v>
      </c>
    </row>
    <row r="323" spans="19:22" x14ac:dyDescent="0.35">
      <c r="S323">
        <v>176732</v>
      </c>
      <c r="T323" t="s">
        <v>2685</v>
      </c>
      <c r="V323" s="105" t="s">
        <v>531</v>
      </c>
    </row>
    <row r="324" spans="19:22" x14ac:dyDescent="0.35">
      <c r="S324">
        <v>103348</v>
      </c>
      <c r="T324" t="s">
        <v>2686</v>
      </c>
      <c r="V324" s="105" t="s">
        <v>2342</v>
      </c>
    </row>
    <row r="325" spans="19:22" x14ac:dyDescent="0.35">
      <c r="S325">
        <v>152166</v>
      </c>
      <c r="T325" t="s">
        <v>2687</v>
      </c>
      <c r="V325" s="105" t="s">
        <v>532</v>
      </c>
    </row>
    <row r="326" spans="19:22" x14ac:dyDescent="0.35">
      <c r="S326">
        <v>176003</v>
      </c>
      <c r="T326" t="s">
        <v>2688</v>
      </c>
      <c r="V326" s="105" t="s">
        <v>2343</v>
      </c>
    </row>
    <row r="327" spans="19:22" x14ac:dyDescent="0.35">
      <c r="S327">
        <v>121611</v>
      </c>
      <c r="T327" t="s">
        <v>2689</v>
      </c>
      <c r="V327" s="105" t="s">
        <v>533</v>
      </c>
    </row>
    <row r="328" spans="19:22" x14ac:dyDescent="0.35">
      <c r="S328">
        <v>103600</v>
      </c>
      <c r="T328" t="s">
        <v>327</v>
      </c>
      <c r="V328" s="105" t="s">
        <v>534</v>
      </c>
    </row>
    <row r="329" spans="19:22" x14ac:dyDescent="0.35">
      <c r="S329">
        <v>165136</v>
      </c>
      <c r="T329" t="s">
        <v>2690</v>
      </c>
      <c r="V329" s="105" t="s">
        <v>2344</v>
      </c>
    </row>
    <row r="330" spans="19:22" x14ac:dyDescent="0.35">
      <c r="S330">
        <v>108896</v>
      </c>
      <c r="T330" t="s">
        <v>329</v>
      </c>
      <c r="V330" s="105" t="s">
        <v>535</v>
      </c>
    </row>
    <row r="331" spans="19:22" x14ac:dyDescent="0.35">
      <c r="S331">
        <v>153461</v>
      </c>
      <c r="T331" t="s">
        <v>329</v>
      </c>
      <c r="V331" s="105" t="s">
        <v>2345</v>
      </c>
    </row>
    <row r="332" spans="19:22" x14ac:dyDescent="0.35">
      <c r="S332">
        <v>189554</v>
      </c>
      <c r="T332" t="s">
        <v>2691</v>
      </c>
      <c r="V332" s="105" t="s">
        <v>2346</v>
      </c>
    </row>
    <row r="333" spans="19:22" x14ac:dyDescent="0.35">
      <c r="S333">
        <v>170969</v>
      </c>
      <c r="T333" t="s">
        <v>2692</v>
      </c>
      <c r="V333" s="105" t="s">
        <v>2347</v>
      </c>
    </row>
    <row r="334" spans="19:22" x14ac:dyDescent="0.35">
      <c r="S334">
        <v>179858</v>
      </c>
      <c r="T334" t="s">
        <v>2693</v>
      </c>
      <c r="V334" s="105" t="s">
        <v>2348</v>
      </c>
    </row>
    <row r="335" spans="19:22" x14ac:dyDescent="0.35">
      <c r="S335">
        <v>182655</v>
      </c>
      <c r="T335" t="s">
        <v>2694</v>
      </c>
      <c r="V335" s="105" t="s">
        <v>289</v>
      </c>
    </row>
    <row r="336" spans="19:22" x14ac:dyDescent="0.35">
      <c r="S336">
        <v>155768</v>
      </c>
      <c r="T336" t="s">
        <v>7346</v>
      </c>
      <c r="V336" s="105" t="s">
        <v>536</v>
      </c>
    </row>
    <row r="337" spans="19:22" x14ac:dyDescent="0.35">
      <c r="S337">
        <v>187597</v>
      </c>
      <c r="T337" t="s">
        <v>2695</v>
      </c>
      <c r="V337" s="105" t="s">
        <v>537</v>
      </c>
    </row>
    <row r="338" spans="19:22" x14ac:dyDescent="0.35">
      <c r="S338">
        <v>180985</v>
      </c>
      <c r="T338" t="s">
        <v>2696</v>
      </c>
      <c r="V338" s="105" t="s">
        <v>538</v>
      </c>
    </row>
    <row r="339" spans="19:22" x14ac:dyDescent="0.35">
      <c r="S339">
        <v>190705</v>
      </c>
      <c r="T339" t="s">
        <v>2697</v>
      </c>
      <c r="V339" s="105" t="s">
        <v>539</v>
      </c>
    </row>
    <row r="340" spans="19:22" x14ac:dyDescent="0.35">
      <c r="S340">
        <v>180431</v>
      </c>
      <c r="T340" t="s">
        <v>2698</v>
      </c>
      <c r="V340" s="105" t="s">
        <v>540</v>
      </c>
    </row>
    <row r="341" spans="19:22" x14ac:dyDescent="0.35">
      <c r="S341">
        <v>101986</v>
      </c>
      <c r="T341" t="s">
        <v>331</v>
      </c>
      <c r="V341" s="105" t="s">
        <v>2349</v>
      </c>
    </row>
    <row r="342" spans="19:22" x14ac:dyDescent="0.35">
      <c r="S342">
        <v>103494</v>
      </c>
      <c r="T342" t="s">
        <v>2699</v>
      </c>
      <c r="V342" s="105" t="s">
        <v>2350</v>
      </c>
    </row>
    <row r="343" spans="19:22" x14ac:dyDescent="0.35">
      <c r="S343">
        <v>132291</v>
      </c>
      <c r="T343" t="s">
        <v>333</v>
      </c>
      <c r="V343" s="105" t="s">
        <v>2351</v>
      </c>
    </row>
    <row r="344" spans="19:22" x14ac:dyDescent="0.35">
      <c r="S344">
        <v>162320</v>
      </c>
      <c r="T344" t="s">
        <v>2700</v>
      </c>
      <c r="V344" s="105" t="s">
        <v>2352</v>
      </c>
    </row>
    <row r="345" spans="19:22" x14ac:dyDescent="0.35">
      <c r="S345">
        <v>190371</v>
      </c>
      <c r="T345" t="s">
        <v>2701</v>
      </c>
      <c r="V345" s="105" t="s">
        <v>541</v>
      </c>
    </row>
    <row r="346" spans="19:22" x14ac:dyDescent="0.35">
      <c r="S346">
        <v>185136</v>
      </c>
      <c r="T346" t="s">
        <v>2702</v>
      </c>
      <c r="V346" s="105" t="s">
        <v>2353</v>
      </c>
    </row>
    <row r="347" spans="19:22" x14ac:dyDescent="0.35">
      <c r="S347">
        <v>183933</v>
      </c>
      <c r="T347" t="s">
        <v>2703</v>
      </c>
      <c r="V347" s="105" t="s">
        <v>2354</v>
      </c>
    </row>
    <row r="348" spans="19:22" x14ac:dyDescent="0.35">
      <c r="S348">
        <v>182151</v>
      </c>
      <c r="T348" t="s">
        <v>2704</v>
      </c>
      <c r="V348" s="105" t="s">
        <v>2355</v>
      </c>
    </row>
    <row r="349" spans="19:22" x14ac:dyDescent="0.35">
      <c r="S349">
        <v>155081</v>
      </c>
      <c r="T349" t="s">
        <v>2705</v>
      </c>
      <c r="V349" s="105" t="s">
        <v>542</v>
      </c>
    </row>
    <row r="350" spans="19:22" x14ac:dyDescent="0.35">
      <c r="S350">
        <v>103924</v>
      </c>
      <c r="T350" t="s">
        <v>2706</v>
      </c>
      <c r="V350" s="105" t="s">
        <v>2356</v>
      </c>
    </row>
    <row r="351" spans="19:22" x14ac:dyDescent="0.35">
      <c r="S351">
        <v>128393</v>
      </c>
      <c r="T351" t="s">
        <v>2707</v>
      </c>
      <c r="V351" s="105" t="s">
        <v>2357</v>
      </c>
    </row>
    <row r="352" spans="19:22" x14ac:dyDescent="0.35">
      <c r="S352">
        <v>103595</v>
      </c>
      <c r="T352" t="s">
        <v>2708</v>
      </c>
      <c r="V352" s="105" t="s">
        <v>543</v>
      </c>
    </row>
    <row r="353" spans="19:22" x14ac:dyDescent="0.35">
      <c r="S353">
        <v>152893</v>
      </c>
      <c r="T353" t="s">
        <v>2709</v>
      </c>
      <c r="V353" s="105" t="s">
        <v>544</v>
      </c>
    </row>
    <row r="354" spans="19:22" x14ac:dyDescent="0.35">
      <c r="S354">
        <v>188475</v>
      </c>
      <c r="T354" t="s">
        <v>2710</v>
      </c>
      <c r="V354" s="105" t="s">
        <v>545</v>
      </c>
    </row>
    <row r="355" spans="19:22" x14ac:dyDescent="0.35">
      <c r="S355">
        <v>184902</v>
      </c>
      <c r="T355" t="s">
        <v>2711</v>
      </c>
      <c r="V355" s="105" t="s">
        <v>546</v>
      </c>
    </row>
    <row r="356" spans="19:22" x14ac:dyDescent="0.35">
      <c r="S356">
        <v>132685</v>
      </c>
      <c r="T356" t="s">
        <v>2712</v>
      </c>
      <c r="V356" s="105" t="s">
        <v>547</v>
      </c>
    </row>
    <row r="357" spans="19:22" x14ac:dyDescent="0.35">
      <c r="S357">
        <v>189094</v>
      </c>
      <c r="T357" t="s">
        <v>2713</v>
      </c>
      <c r="V357" s="105" t="s">
        <v>2358</v>
      </c>
    </row>
    <row r="358" spans="19:22" x14ac:dyDescent="0.35">
      <c r="S358">
        <v>141983</v>
      </c>
      <c r="T358" t="s">
        <v>2714</v>
      </c>
      <c r="V358" s="105" t="s">
        <v>548</v>
      </c>
    </row>
    <row r="359" spans="19:22" x14ac:dyDescent="0.35">
      <c r="S359">
        <v>189138</v>
      </c>
      <c r="T359" t="s">
        <v>2715</v>
      </c>
      <c r="V359" s="105" t="s">
        <v>2359</v>
      </c>
    </row>
    <row r="360" spans="19:22" x14ac:dyDescent="0.35">
      <c r="S360">
        <v>175186</v>
      </c>
      <c r="T360" t="s">
        <v>334</v>
      </c>
      <c r="V360" s="105" t="s">
        <v>549</v>
      </c>
    </row>
    <row r="361" spans="19:22" x14ac:dyDescent="0.35">
      <c r="S361">
        <v>102055</v>
      </c>
      <c r="T361" t="s">
        <v>2716</v>
      </c>
      <c r="V361" s="105" t="s">
        <v>2360</v>
      </c>
    </row>
    <row r="362" spans="19:22" x14ac:dyDescent="0.35">
      <c r="S362">
        <v>177160</v>
      </c>
      <c r="T362" t="s">
        <v>2717</v>
      </c>
      <c r="V362" s="105" t="s">
        <v>550</v>
      </c>
    </row>
    <row r="363" spans="19:22" x14ac:dyDescent="0.35">
      <c r="S363">
        <v>188602</v>
      </c>
      <c r="T363" t="s">
        <v>2718</v>
      </c>
      <c r="V363" s="105" t="s">
        <v>551</v>
      </c>
    </row>
    <row r="364" spans="19:22" x14ac:dyDescent="0.35">
      <c r="S364">
        <v>170854</v>
      </c>
      <c r="T364" t="s">
        <v>2719</v>
      </c>
      <c r="V364" s="105" t="s">
        <v>2361</v>
      </c>
    </row>
    <row r="365" spans="19:22" x14ac:dyDescent="0.35">
      <c r="S365">
        <v>188098</v>
      </c>
      <c r="T365" t="s">
        <v>2720</v>
      </c>
      <c r="V365" s="105" t="s">
        <v>552</v>
      </c>
    </row>
    <row r="366" spans="19:22" x14ac:dyDescent="0.35">
      <c r="S366">
        <v>105228</v>
      </c>
      <c r="T366" t="s">
        <v>2721</v>
      </c>
      <c r="V366" s="105" t="s">
        <v>2362</v>
      </c>
    </row>
    <row r="367" spans="19:22" x14ac:dyDescent="0.35">
      <c r="S367">
        <v>142799</v>
      </c>
      <c r="T367" t="s">
        <v>2722</v>
      </c>
      <c r="V367" s="105" t="s">
        <v>2363</v>
      </c>
    </row>
    <row r="368" spans="19:22" x14ac:dyDescent="0.35">
      <c r="S368">
        <v>181872</v>
      </c>
      <c r="T368" t="s">
        <v>2723</v>
      </c>
      <c r="V368" s="105" t="s">
        <v>553</v>
      </c>
    </row>
    <row r="369" spans="19:22" x14ac:dyDescent="0.35">
      <c r="S369">
        <v>103482</v>
      </c>
      <c r="T369" t="s">
        <v>337</v>
      </c>
      <c r="V369" s="105" t="s">
        <v>2364</v>
      </c>
    </row>
    <row r="370" spans="19:22" x14ac:dyDescent="0.35">
      <c r="S370">
        <v>178415</v>
      </c>
      <c r="T370" t="s">
        <v>2724</v>
      </c>
      <c r="V370" s="105" t="s">
        <v>309</v>
      </c>
    </row>
    <row r="371" spans="19:22" x14ac:dyDescent="0.35">
      <c r="S371">
        <v>179634</v>
      </c>
      <c r="T371" t="s">
        <v>339</v>
      </c>
      <c r="V371" s="105" t="s">
        <v>554</v>
      </c>
    </row>
    <row r="372" spans="19:22" x14ac:dyDescent="0.35">
      <c r="S372">
        <v>167517</v>
      </c>
      <c r="T372" t="s">
        <v>2725</v>
      </c>
      <c r="V372" s="105" t="s">
        <v>555</v>
      </c>
    </row>
    <row r="373" spans="19:22" x14ac:dyDescent="0.35">
      <c r="S373">
        <v>189053</v>
      </c>
      <c r="T373" t="s">
        <v>2726</v>
      </c>
      <c r="V373" s="105" t="s">
        <v>556</v>
      </c>
    </row>
    <row r="374" spans="19:22" x14ac:dyDescent="0.35">
      <c r="S374">
        <v>178183</v>
      </c>
      <c r="T374" t="s">
        <v>340</v>
      </c>
      <c r="V374" s="105" t="s">
        <v>557</v>
      </c>
    </row>
    <row r="375" spans="19:22" x14ac:dyDescent="0.35">
      <c r="S375">
        <v>177356</v>
      </c>
      <c r="T375" t="s">
        <v>2727</v>
      </c>
      <c r="V375" s="105" t="s">
        <v>558</v>
      </c>
    </row>
    <row r="376" spans="19:22" x14ac:dyDescent="0.35">
      <c r="S376">
        <v>191592</v>
      </c>
      <c r="T376" t="s">
        <v>7347</v>
      </c>
      <c r="V376" s="105" t="s">
        <v>559</v>
      </c>
    </row>
    <row r="377" spans="19:22" x14ac:dyDescent="0.35">
      <c r="S377">
        <v>191663</v>
      </c>
      <c r="T377" t="s">
        <v>7348</v>
      </c>
      <c r="V377" s="105" t="s">
        <v>560</v>
      </c>
    </row>
    <row r="378" spans="19:22" x14ac:dyDescent="0.35">
      <c r="S378">
        <v>150100</v>
      </c>
      <c r="T378" t="s">
        <v>7349</v>
      </c>
      <c r="V378" s="105" t="s">
        <v>561</v>
      </c>
    </row>
    <row r="379" spans="19:22" x14ac:dyDescent="0.35">
      <c r="S379">
        <v>196317</v>
      </c>
      <c r="T379" t="s">
        <v>7350</v>
      </c>
      <c r="V379" s="105" t="s">
        <v>562</v>
      </c>
    </row>
    <row r="380" spans="19:22" x14ac:dyDescent="0.35">
      <c r="S380">
        <v>185914</v>
      </c>
      <c r="T380" t="s">
        <v>7353</v>
      </c>
      <c r="V380" s="105" t="s">
        <v>2365</v>
      </c>
    </row>
    <row r="381" spans="19:22" x14ac:dyDescent="0.35">
      <c r="S381">
        <v>172212</v>
      </c>
      <c r="T381" t="s">
        <v>7351</v>
      </c>
      <c r="V381" s="105" t="s">
        <v>2366</v>
      </c>
    </row>
    <row r="382" spans="19:22" x14ac:dyDescent="0.35">
      <c r="S382">
        <v>192812</v>
      </c>
      <c r="T382" t="s">
        <v>7352</v>
      </c>
      <c r="V382" s="105" t="s">
        <v>2367</v>
      </c>
    </row>
    <row r="383" spans="19:22" x14ac:dyDescent="0.35">
      <c r="S383">
        <v>193150</v>
      </c>
      <c r="T383" t="s">
        <v>7355</v>
      </c>
      <c r="V383" s="105" t="s">
        <v>301</v>
      </c>
    </row>
    <row r="384" spans="19:22" x14ac:dyDescent="0.35">
      <c r="S384">
        <v>194243</v>
      </c>
      <c r="T384" t="s">
        <v>7354</v>
      </c>
      <c r="V384" s="105" t="s">
        <v>2368</v>
      </c>
    </row>
    <row r="385" spans="19:22" x14ac:dyDescent="0.35">
      <c r="S385">
        <v>195320</v>
      </c>
      <c r="T385" t="s">
        <v>7356</v>
      </c>
      <c r="V385" s="105" t="s">
        <v>563</v>
      </c>
    </row>
    <row r="386" spans="19:22" x14ac:dyDescent="0.35">
      <c r="S386">
        <v>116743</v>
      </c>
      <c r="T386" t="s">
        <v>7357</v>
      </c>
      <c r="V386" s="105" t="s">
        <v>2369</v>
      </c>
    </row>
    <row r="387" spans="19:22" x14ac:dyDescent="0.35">
      <c r="V387" s="105" t="s">
        <v>564</v>
      </c>
    </row>
    <row r="388" spans="19:22" x14ac:dyDescent="0.35">
      <c r="V388" s="105" t="s">
        <v>566</v>
      </c>
    </row>
    <row r="389" spans="19:22" x14ac:dyDescent="0.35">
      <c r="V389" s="105" t="s">
        <v>565</v>
      </c>
    </row>
    <row r="390" spans="19:22" x14ac:dyDescent="0.35">
      <c r="V390" s="105" t="s">
        <v>567</v>
      </c>
    </row>
    <row r="391" spans="19:22" x14ac:dyDescent="0.35">
      <c r="V391" s="105" t="s">
        <v>273</v>
      </c>
    </row>
    <row r="392" spans="19:22" x14ac:dyDescent="0.35">
      <c r="V392" s="105" t="s">
        <v>568</v>
      </c>
    </row>
    <row r="393" spans="19:22" x14ac:dyDescent="0.35">
      <c r="V393" s="105" t="s">
        <v>569</v>
      </c>
    </row>
    <row r="394" spans="19:22" x14ac:dyDescent="0.35">
      <c r="V394" s="105" t="s">
        <v>570</v>
      </c>
    </row>
    <row r="395" spans="19:22" x14ac:dyDescent="0.35">
      <c r="V395" s="105" t="s">
        <v>2370</v>
      </c>
    </row>
    <row r="396" spans="19:22" x14ac:dyDescent="0.35">
      <c r="V396" s="105" t="s">
        <v>2371</v>
      </c>
    </row>
    <row r="397" spans="19:22" x14ac:dyDescent="0.35">
      <c r="V397" s="105" t="s">
        <v>571</v>
      </c>
    </row>
    <row r="398" spans="19:22" x14ac:dyDescent="0.35">
      <c r="V398" s="105" t="s">
        <v>572</v>
      </c>
    </row>
    <row r="399" spans="19:22" x14ac:dyDescent="0.35">
      <c r="V399" s="105" t="s">
        <v>573</v>
      </c>
    </row>
    <row r="400" spans="19:22" x14ac:dyDescent="0.35">
      <c r="V400" s="105" t="s">
        <v>2372</v>
      </c>
    </row>
    <row r="401" spans="22:22" x14ac:dyDescent="0.35">
      <c r="V401" s="105" t="s">
        <v>2373</v>
      </c>
    </row>
    <row r="402" spans="22:22" x14ac:dyDescent="0.35">
      <c r="V402" s="105" t="s">
        <v>574</v>
      </c>
    </row>
    <row r="403" spans="22:22" x14ac:dyDescent="0.35">
      <c r="V403" s="105" t="s">
        <v>575</v>
      </c>
    </row>
    <row r="404" spans="22:22" x14ac:dyDescent="0.35">
      <c r="V404" s="105" t="s">
        <v>2374</v>
      </c>
    </row>
    <row r="405" spans="22:22" x14ac:dyDescent="0.35">
      <c r="V405" s="105" t="s">
        <v>576</v>
      </c>
    </row>
    <row r="406" spans="22:22" x14ac:dyDescent="0.35">
      <c r="V406" s="105" t="s">
        <v>577</v>
      </c>
    </row>
    <row r="407" spans="22:22" x14ac:dyDescent="0.35">
      <c r="V407" s="105" t="s">
        <v>578</v>
      </c>
    </row>
    <row r="408" spans="22:22" x14ac:dyDescent="0.35">
      <c r="V408" s="105" t="s">
        <v>579</v>
      </c>
    </row>
    <row r="409" spans="22:22" x14ac:dyDescent="0.35">
      <c r="V409" s="105" t="s">
        <v>580</v>
      </c>
    </row>
    <row r="410" spans="22:22" x14ac:dyDescent="0.35">
      <c r="V410" s="105" t="s">
        <v>581</v>
      </c>
    </row>
    <row r="411" spans="22:22" x14ac:dyDescent="0.35">
      <c r="V411" s="105" t="s">
        <v>582</v>
      </c>
    </row>
    <row r="412" spans="22:22" x14ac:dyDescent="0.35">
      <c r="V412" s="105" t="s">
        <v>2375</v>
      </c>
    </row>
    <row r="413" spans="22:22" x14ac:dyDescent="0.35">
      <c r="V413" s="105" t="s">
        <v>583</v>
      </c>
    </row>
    <row r="414" spans="22:22" x14ac:dyDescent="0.35">
      <c r="V414" s="105" t="s">
        <v>584</v>
      </c>
    </row>
    <row r="415" spans="22:22" x14ac:dyDescent="0.35">
      <c r="V415" s="105" t="s">
        <v>2376</v>
      </c>
    </row>
    <row r="416" spans="22:22" x14ac:dyDescent="0.35">
      <c r="V416" s="105" t="s">
        <v>585</v>
      </c>
    </row>
    <row r="417" spans="22:22" x14ac:dyDescent="0.35">
      <c r="V417" s="105" t="s">
        <v>2377</v>
      </c>
    </row>
    <row r="418" spans="22:22" x14ac:dyDescent="0.35">
      <c r="V418" s="105" t="s">
        <v>2378</v>
      </c>
    </row>
    <row r="419" spans="22:22" x14ac:dyDescent="0.35">
      <c r="V419" s="105" t="s">
        <v>586</v>
      </c>
    </row>
    <row r="420" spans="22:22" x14ac:dyDescent="0.35">
      <c r="V420" s="105" t="s">
        <v>2379</v>
      </c>
    </row>
    <row r="421" spans="22:22" x14ac:dyDescent="0.35">
      <c r="V421" s="105" t="s">
        <v>587</v>
      </c>
    </row>
    <row r="422" spans="22:22" x14ac:dyDescent="0.35">
      <c r="V422" s="105" t="s">
        <v>588</v>
      </c>
    </row>
    <row r="423" spans="22:22" x14ac:dyDescent="0.35">
      <c r="V423" s="105" t="s">
        <v>2380</v>
      </c>
    </row>
    <row r="424" spans="22:22" x14ac:dyDescent="0.35">
      <c r="V424" s="105" t="s">
        <v>589</v>
      </c>
    </row>
    <row r="425" spans="22:22" x14ac:dyDescent="0.35">
      <c r="V425" s="105" t="s">
        <v>591</v>
      </c>
    </row>
    <row r="426" spans="22:22" x14ac:dyDescent="0.35">
      <c r="V426" s="105" t="s">
        <v>590</v>
      </c>
    </row>
    <row r="427" spans="22:22" x14ac:dyDescent="0.35">
      <c r="V427" s="105" t="s">
        <v>2381</v>
      </c>
    </row>
    <row r="428" spans="22:22" x14ac:dyDescent="0.35">
      <c r="V428" s="105" t="s">
        <v>276</v>
      </c>
    </row>
    <row r="429" spans="22:22" x14ac:dyDescent="0.35">
      <c r="V429" s="105" t="s">
        <v>592</v>
      </c>
    </row>
    <row r="430" spans="22:22" x14ac:dyDescent="0.35">
      <c r="V430" s="105" t="s">
        <v>593</v>
      </c>
    </row>
    <row r="431" spans="22:22" x14ac:dyDescent="0.35">
      <c r="V431" s="105" t="s">
        <v>594</v>
      </c>
    </row>
    <row r="432" spans="22:22" x14ac:dyDescent="0.35">
      <c r="V432" s="105" t="s">
        <v>2382</v>
      </c>
    </row>
    <row r="433" spans="22:22" x14ac:dyDescent="0.35">
      <c r="V433" s="105" t="s">
        <v>2383</v>
      </c>
    </row>
    <row r="434" spans="22:22" x14ac:dyDescent="0.35">
      <c r="V434" s="105" t="s">
        <v>595</v>
      </c>
    </row>
    <row r="435" spans="22:22" x14ac:dyDescent="0.35">
      <c r="V435" s="105" t="s">
        <v>2384</v>
      </c>
    </row>
    <row r="436" spans="22:22" x14ac:dyDescent="0.35">
      <c r="V436" s="105" t="s">
        <v>596</v>
      </c>
    </row>
    <row r="437" spans="22:22" x14ac:dyDescent="0.35">
      <c r="V437" s="105" t="s">
        <v>597</v>
      </c>
    </row>
    <row r="438" spans="22:22" x14ac:dyDescent="0.35">
      <c r="V438" s="105" t="s">
        <v>598</v>
      </c>
    </row>
    <row r="439" spans="22:22" x14ac:dyDescent="0.35">
      <c r="V439" s="105" t="s">
        <v>599</v>
      </c>
    </row>
    <row r="440" spans="22:22" x14ac:dyDescent="0.35">
      <c r="V440" s="105" t="s">
        <v>2385</v>
      </c>
    </row>
    <row r="441" spans="22:22" x14ac:dyDescent="0.35">
      <c r="V441" s="105" t="s">
        <v>600</v>
      </c>
    </row>
    <row r="442" spans="22:22" x14ac:dyDescent="0.35">
      <c r="V442" s="105" t="s">
        <v>601</v>
      </c>
    </row>
    <row r="443" spans="22:22" x14ac:dyDescent="0.35">
      <c r="V443" s="105" t="s">
        <v>2386</v>
      </c>
    </row>
    <row r="444" spans="22:22" x14ac:dyDescent="0.35">
      <c r="V444" s="105" t="s">
        <v>602</v>
      </c>
    </row>
    <row r="445" spans="22:22" x14ac:dyDescent="0.35">
      <c r="V445" s="105" t="s">
        <v>2387</v>
      </c>
    </row>
    <row r="446" spans="22:22" x14ac:dyDescent="0.35">
      <c r="V446" s="105" t="s">
        <v>603</v>
      </c>
    </row>
    <row r="447" spans="22:22" x14ac:dyDescent="0.35">
      <c r="V447" s="105" t="s">
        <v>604</v>
      </c>
    </row>
    <row r="448" spans="22:22" x14ac:dyDescent="0.35">
      <c r="V448" s="105" t="s">
        <v>2388</v>
      </c>
    </row>
    <row r="449" spans="22:22" x14ac:dyDescent="0.35">
      <c r="V449" s="105" t="s">
        <v>2389</v>
      </c>
    </row>
    <row r="450" spans="22:22" x14ac:dyDescent="0.35">
      <c r="V450" s="105" t="s">
        <v>605</v>
      </c>
    </row>
    <row r="451" spans="22:22" x14ac:dyDescent="0.35">
      <c r="V451" s="105" t="s">
        <v>606</v>
      </c>
    </row>
    <row r="452" spans="22:22" x14ac:dyDescent="0.35">
      <c r="V452" s="105" t="s">
        <v>607</v>
      </c>
    </row>
    <row r="453" spans="22:22" x14ac:dyDescent="0.35">
      <c r="V453" s="105" t="s">
        <v>608</v>
      </c>
    </row>
    <row r="454" spans="22:22" x14ac:dyDescent="0.35">
      <c r="V454" s="105" t="s">
        <v>609</v>
      </c>
    </row>
    <row r="455" spans="22:22" x14ac:dyDescent="0.35">
      <c r="V455" s="105" t="s">
        <v>610</v>
      </c>
    </row>
    <row r="456" spans="22:22" x14ac:dyDescent="0.35">
      <c r="V456" s="105" t="s">
        <v>2390</v>
      </c>
    </row>
    <row r="457" spans="22:22" x14ac:dyDescent="0.35">
      <c r="V457" s="105" t="s">
        <v>611</v>
      </c>
    </row>
    <row r="458" spans="22:22" x14ac:dyDescent="0.35">
      <c r="V458" s="105" t="s">
        <v>2391</v>
      </c>
    </row>
    <row r="459" spans="22:22" x14ac:dyDescent="0.35">
      <c r="V459" s="105" t="s">
        <v>612</v>
      </c>
    </row>
    <row r="460" spans="22:22" x14ac:dyDescent="0.35">
      <c r="V460" s="105" t="s">
        <v>2392</v>
      </c>
    </row>
    <row r="461" spans="22:22" x14ac:dyDescent="0.35">
      <c r="V461" s="105" t="s">
        <v>2393</v>
      </c>
    </row>
    <row r="462" spans="22:22" x14ac:dyDescent="0.35">
      <c r="V462" s="105" t="s">
        <v>613</v>
      </c>
    </row>
    <row r="463" spans="22:22" x14ac:dyDescent="0.35">
      <c r="V463" s="105" t="s">
        <v>2394</v>
      </c>
    </row>
    <row r="464" spans="22:22" x14ac:dyDescent="0.35">
      <c r="V464" s="105" t="s">
        <v>237</v>
      </c>
    </row>
    <row r="465" spans="22:22" x14ac:dyDescent="0.35">
      <c r="V465" s="105" t="s">
        <v>614</v>
      </c>
    </row>
    <row r="466" spans="22:22" x14ac:dyDescent="0.35">
      <c r="V466" s="105" t="s">
        <v>615</v>
      </c>
    </row>
    <row r="467" spans="22:22" x14ac:dyDescent="0.35">
      <c r="V467" s="105" t="s">
        <v>616</v>
      </c>
    </row>
    <row r="468" spans="22:22" x14ac:dyDescent="0.35">
      <c r="V468" s="105" t="s">
        <v>617</v>
      </c>
    </row>
    <row r="469" spans="22:22" x14ac:dyDescent="0.35">
      <c r="V469" s="105" t="s">
        <v>618</v>
      </c>
    </row>
    <row r="470" spans="22:22" x14ac:dyDescent="0.35">
      <c r="V470" s="105" t="s">
        <v>2395</v>
      </c>
    </row>
    <row r="471" spans="22:22" x14ac:dyDescent="0.35">
      <c r="V471" s="105" t="s">
        <v>619</v>
      </c>
    </row>
    <row r="472" spans="22:22" x14ac:dyDescent="0.35">
      <c r="V472" s="105" t="s">
        <v>2396</v>
      </c>
    </row>
    <row r="473" spans="22:22" x14ac:dyDescent="0.35">
      <c r="V473" s="105" t="s">
        <v>2397</v>
      </c>
    </row>
    <row r="474" spans="22:22" x14ac:dyDescent="0.35">
      <c r="V474" s="105" t="s">
        <v>2398</v>
      </c>
    </row>
    <row r="475" spans="22:22" x14ac:dyDescent="0.35">
      <c r="V475" s="105" t="s">
        <v>2399</v>
      </c>
    </row>
    <row r="476" spans="22:22" x14ac:dyDescent="0.35">
      <c r="V476" s="105" t="s">
        <v>620</v>
      </c>
    </row>
    <row r="477" spans="22:22" x14ac:dyDescent="0.35">
      <c r="V477" s="105" t="s">
        <v>621</v>
      </c>
    </row>
    <row r="478" spans="22:22" x14ac:dyDescent="0.35">
      <c r="V478" s="105" t="s">
        <v>622</v>
      </c>
    </row>
    <row r="479" spans="22:22" x14ac:dyDescent="0.35">
      <c r="V479" s="105" t="s">
        <v>2400</v>
      </c>
    </row>
    <row r="480" spans="22:22" x14ac:dyDescent="0.35">
      <c r="V480" s="105" t="s">
        <v>623</v>
      </c>
    </row>
    <row r="481" spans="22:22" x14ac:dyDescent="0.35">
      <c r="V481" s="105" t="s">
        <v>240</v>
      </c>
    </row>
    <row r="482" spans="22:22" x14ac:dyDescent="0.35">
      <c r="V482" s="105" t="s">
        <v>2401</v>
      </c>
    </row>
    <row r="483" spans="22:22" x14ac:dyDescent="0.35">
      <c r="V483" s="105" t="s">
        <v>2402</v>
      </c>
    </row>
    <row r="484" spans="22:22" x14ac:dyDescent="0.35">
      <c r="V484" s="105" t="s">
        <v>624</v>
      </c>
    </row>
    <row r="485" spans="22:22" x14ac:dyDescent="0.35">
      <c r="V485" s="105" t="s">
        <v>2403</v>
      </c>
    </row>
    <row r="486" spans="22:22" x14ac:dyDescent="0.35">
      <c r="V486" s="105" t="s">
        <v>625</v>
      </c>
    </row>
    <row r="487" spans="22:22" x14ac:dyDescent="0.35">
      <c r="V487" s="105" t="s">
        <v>626</v>
      </c>
    </row>
    <row r="488" spans="22:22" x14ac:dyDescent="0.35">
      <c r="V488" s="105" t="s">
        <v>2404</v>
      </c>
    </row>
    <row r="489" spans="22:22" x14ac:dyDescent="0.35">
      <c r="V489" s="105" t="s">
        <v>2405</v>
      </c>
    </row>
    <row r="490" spans="22:22" x14ac:dyDescent="0.35">
      <c r="V490" s="105" t="s">
        <v>627</v>
      </c>
    </row>
    <row r="491" spans="22:22" x14ac:dyDescent="0.35">
      <c r="V491" s="105" t="s">
        <v>628</v>
      </c>
    </row>
    <row r="492" spans="22:22" x14ac:dyDescent="0.35">
      <c r="V492" s="105" t="s">
        <v>2406</v>
      </c>
    </row>
    <row r="493" spans="22:22" x14ac:dyDescent="0.35">
      <c r="V493" s="105" t="s">
        <v>2407</v>
      </c>
    </row>
    <row r="494" spans="22:22" x14ac:dyDescent="0.35">
      <c r="V494" s="105" t="s">
        <v>629</v>
      </c>
    </row>
    <row r="495" spans="22:22" x14ac:dyDescent="0.35">
      <c r="V495" s="105" t="s">
        <v>630</v>
      </c>
    </row>
    <row r="496" spans="22:22" x14ac:dyDescent="0.35">
      <c r="V496" s="105" t="s">
        <v>631</v>
      </c>
    </row>
    <row r="497" spans="22:22" x14ac:dyDescent="0.35">
      <c r="V497" s="105" t="s">
        <v>632</v>
      </c>
    </row>
    <row r="498" spans="22:22" x14ac:dyDescent="0.35">
      <c r="V498" s="105" t="s">
        <v>633</v>
      </c>
    </row>
    <row r="499" spans="22:22" x14ac:dyDescent="0.35">
      <c r="V499" s="105" t="s">
        <v>634</v>
      </c>
    </row>
    <row r="500" spans="22:22" x14ac:dyDescent="0.35">
      <c r="V500" s="105" t="s">
        <v>2408</v>
      </c>
    </row>
    <row r="501" spans="22:22" x14ac:dyDescent="0.35">
      <c r="V501" s="105" t="s">
        <v>635</v>
      </c>
    </row>
    <row r="502" spans="22:22" x14ac:dyDescent="0.35">
      <c r="V502" s="105" t="s">
        <v>2409</v>
      </c>
    </row>
    <row r="503" spans="22:22" x14ac:dyDescent="0.35">
      <c r="V503" s="105" t="s">
        <v>636</v>
      </c>
    </row>
    <row r="504" spans="22:22" x14ac:dyDescent="0.35">
      <c r="V504" s="105" t="s">
        <v>2410</v>
      </c>
    </row>
    <row r="505" spans="22:22" x14ac:dyDescent="0.35">
      <c r="V505" s="105" t="s">
        <v>639</v>
      </c>
    </row>
    <row r="506" spans="22:22" x14ac:dyDescent="0.35">
      <c r="V506" s="105" t="s">
        <v>637</v>
      </c>
    </row>
    <row r="507" spans="22:22" x14ac:dyDescent="0.35">
      <c r="V507" s="105" t="s">
        <v>638</v>
      </c>
    </row>
    <row r="508" spans="22:22" x14ac:dyDescent="0.35">
      <c r="V508" s="105" t="s">
        <v>640</v>
      </c>
    </row>
    <row r="509" spans="22:22" x14ac:dyDescent="0.35">
      <c r="V509" s="105" t="s">
        <v>641</v>
      </c>
    </row>
    <row r="510" spans="22:22" x14ac:dyDescent="0.35">
      <c r="V510" s="105" t="s">
        <v>642</v>
      </c>
    </row>
    <row r="511" spans="22:22" x14ac:dyDescent="0.35">
      <c r="V511" s="105" t="s">
        <v>267</v>
      </c>
    </row>
    <row r="512" spans="22:22" x14ac:dyDescent="0.35">
      <c r="V512" s="105" t="s">
        <v>2411</v>
      </c>
    </row>
    <row r="513" spans="22:22" x14ac:dyDescent="0.35">
      <c r="V513" s="105" t="s">
        <v>2412</v>
      </c>
    </row>
    <row r="514" spans="22:22" x14ac:dyDescent="0.35">
      <c r="V514" s="105" t="s">
        <v>2413</v>
      </c>
    </row>
    <row r="515" spans="22:22" x14ac:dyDescent="0.35">
      <c r="V515" s="105" t="s">
        <v>643</v>
      </c>
    </row>
    <row r="516" spans="22:22" x14ac:dyDescent="0.35">
      <c r="V516" s="105" t="s">
        <v>2414</v>
      </c>
    </row>
    <row r="517" spans="22:22" x14ac:dyDescent="0.35">
      <c r="V517" s="105" t="s">
        <v>644</v>
      </c>
    </row>
    <row r="518" spans="22:22" x14ac:dyDescent="0.35">
      <c r="V518" s="105" t="s">
        <v>2415</v>
      </c>
    </row>
    <row r="519" spans="22:22" x14ac:dyDescent="0.35">
      <c r="V519" s="105" t="s">
        <v>2416</v>
      </c>
    </row>
    <row r="520" spans="22:22" x14ac:dyDescent="0.35">
      <c r="V520" s="105" t="s">
        <v>251</v>
      </c>
    </row>
    <row r="521" spans="22:22" x14ac:dyDescent="0.35">
      <c r="V521" s="105" t="s">
        <v>645</v>
      </c>
    </row>
    <row r="522" spans="22:22" x14ac:dyDescent="0.35">
      <c r="V522" s="105" t="s">
        <v>2417</v>
      </c>
    </row>
    <row r="523" spans="22:22" x14ac:dyDescent="0.35">
      <c r="V523" s="105" t="s">
        <v>2418</v>
      </c>
    </row>
    <row r="524" spans="22:22" x14ac:dyDescent="0.35">
      <c r="V524" s="105" t="s">
        <v>646</v>
      </c>
    </row>
    <row r="525" spans="22:22" x14ac:dyDescent="0.35">
      <c r="V525" s="105" t="s">
        <v>2419</v>
      </c>
    </row>
    <row r="526" spans="22:22" x14ac:dyDescent="0.35">
      <c r="V526" s="105" t="s">
        <v>647</v>
      </c>
    </row>
    <row r="527" spans="22:22" x14ac:dyDescent="0.35">
      <c r="V527" s="105" t="s">
        <v>648</v>
      </c>
    </row>
    <row r="528" spans="22:22" x14ac:dyDescent="0.35">
      <c r="V528" s="105" t="s">
        <v>649</v>
      </c>
    </row>
    <row r="529" spans="22:22" x14ac:dyDescent="0.35">
      <c r="V529" s="105" t="s">
        <v>650</v>
      </c>
    </row>
    <row r="530" spans="22:22" x14ac:dyDescent="0.35">
      <c r="V530" s="105" t="s">
        <v>2420</v>
      </c>
    </row>
    <row r="531" spans="22:22" x14ac:dyDescent="0.35">
      <c r="V531" s="105" t="s">
        <v>651</v>
      </c>
    </row>
    <row r="532" spans="22:22" x14ac:dyDescent="0.35">
      <c r="V532" s="105" t="s">
        <v>2421</v>
      </c>
    </row>
    <row r="533" spans="22:22" x14ac:dyDescent="0.35">
      <c r="V533" s="105" t="s">
        <v>652</v>
      </c>
    </row>
    <row r="534" spans="22:22" x14ac:dyDescent="0.35">
      <c r="V534" s="105" t="s">
        <v>653</v>
      </c>
    </row>
    <row r="535" spans="22:22" x14ac:dyDescent="0.35">
      <c r="V535" s="105" t="s">
        <v>654</v>
      </c>
    </row>
    <row r="536" spans="22:22" x14ac:dyDescent="0.35">
      <c r="V536" s="105" t="s">
        <v>655</v>
      </c>
    </row>
    <row r="537" spans="22:22" x14ac:dyDescent="0.35">
      <c r="V537" s="105" t="s">
        <v>656</v>
      </c>
    </row>
    <row r="538" spans="22:22" x14ac:dyDescent="0.35">
      <c r="V538" s="105" t="s">
        <v>2422</v>
      </c>
    </row>
    <row r="539" spans="22:22" x14ac:dyDescent="0.35">
      <c r="V539" s="105" t="s">
        <v>657</v>
      </c>
    </row>
    <row r="540" spans="22:22" x14ac:dyDescent="0.35">
      <c r="V540" s="105" t="s">
        <v>2423</v>
      </c>
    </row>
    <row r="541" spans="22:22" x14ac:dyDescent="0.35">
      <c r="V541" s="105" t="s">
        <v>2424</v>
      </c>
    </row>
    <row r="542" spans="22:22" x14ac:dyDescent="0.35">
      <c r="V542" s="105" t="s">
        <v>658</v>
      </c>
    </row>
    <row r="543" spans="22:22" x14ac:dyDescent="0.35">
      <c r="V543" s="105" t="s">
        <v>2425</v>
      </c>
    </row>
    <row r="544" spans="22:22" x14ac:dyDescent="0.35">
      <c r="V544" s="105" t="s">
        <v>659</v>
      </c>
    </row>
    <row r="545" spans="22:22" x14ac:dyDescent="0.35">
      <c r="V545" s="105" t="s">
        <v>660</v>
      </c>
    </row>
    <row r="546" spans="22:22" x14ac:dyDescent="0.35">
      <c r="V546" s="105" t="s">
        <v>661</v>
      </c>
    </row>
    <row r="547" spans="22:22" x14ac:dyDescent="0.35">
      <c r="V547" s="105" t="s">
        <v>662</v>
      </c>
    </row>
    <row r="548" spans="22:22" x14ac:dyDescent="0.35">
      <c r="V548" s="105" t="s">
        <v>2426</v>
      </c>
    </row>
    <row r="549" spans="22:22" x14ac:dyDescent="0.35">
      <c r="V549" s="105" t="s">
        <v>663</v>
      </c>
    </row>
    <row r="550" spans="22:22" x14ac:dyDescent="0.35">
      <c r="V550" s="105" t="s">
        <v>664</v>
      </c>
    </row>
    <row r="551" spans="22:22" x14ac:dyDescent="0.35">
      <c r="V551" s="105" t="s">
        <v>2427</v>
      </c>
    </row>
    <row r="552" spans="22:22" x14ac:dyDescent="0.35">
      <c r="V552" s="105" t="s">
        <v>665</v>
      </c>
    </row>
    <row r="553" spans="22:22" x14ac:dyDescent="0.35">
      <c r="V553" s="105" t="s">
        <v>2428</v>
      </c>
    </row>
    <row r="554" spans="22:22" x14ac:dyDescent="0.35">
      <c r="V554" s="105" t="s">
        <v>2429</v>
      </c>
    </row>
    <row r="555" spans="22:22" x14ac:dyDescent="0.35">
      <c r="V555" s="105" t="s">
        <v>666</v>
      </c>
    </row>
    <row r="556" spans="22:22" x14ac:dyDescent="0.35">
      <c r="V556" s="105" t="s">
        <v>667</v>
      </c>
    </row>
    <row r="557" spans="22:22" x14ac:dyDescent="0.35">
      <c r="V557" s="105" t="s">
        <v>668</v>
      </c>
    </row>
    <row r="558" spans="22:22" x14ac:dyDescent="0.35">
      <c r="V558" s="105" t="s">
        <v>669</v>
      </c>
    </row>
    <row r="559" spans="22:22" x14ac:dyDescent="0.35">
      <c r="V559" s="105" t="s">
        <v>2430</v>
      </c>
    </row>
    <row r="560" spans="22:22" x14ac:dyDescent="0.35">
      <c r="V560" s="105" t="s">
        <v>2431</v>
      </c>
    </row>
    <row r="561" spans="22:22" x14ac:dyDescent="0.35">
      <c r="V561" s="105" t="s">
        <v>2432</v>
      </c>
    </row>
    <row r="562" spans="22:22" x14ac:dyDescent="0.35">
      <c r="V562" s="105" t="s">
        <v>670</v>
      </c>
    </row>
    <row r="563" spans="22:22" x14ac:dyDescent="0.35">
      <c r="V563" s="105" t="s">
        <v>671</v>
      </c>
    </row>
    <row r="564" spans="22:22" x14ac:dyDescent="0.35">
      <c r="V564" s="105" t="s">
        <v>305</v>
      </c>
    </row>
    <row r="565" spans="22:22" x14ac:dyDescent="0.35">
      <c r="V565" s="105" t="s">
        <v>672</v>
      </c>
    </row>
    <row r="566" spans="22:22" x14ac:dyDescent="0.35">
      <c r="V566" s="105" t="s">
        <v>673</v>
      </c>
    </row>
    <row r="567" spans="22:22" x14ac:dyDescent="0.35">
      <c r="V567" s="105" t="s">
        <v>674</v>
      </c>
    </row>
    <row r="568" spans="22:22" x14ac:dyDescent="0.35">
      <c r="V568" s="105" t="s">
        <v>675</v>
      </c>
    </row>
    <row r="569" spans="22:22" x14ac:dyDescent="0.35">
      <c r="V569" s="105" t="s">
        <v>2433</v>
      </c>
    </row>
    <row r="570" spans="22:22" x14ac:dyDescent="0.35">
      <c r="V570" s="105" t="s">
        <v>2434</v>
      </c>
    </row>
    <row r="571" spans="22:22" x14ac:dyDescent="0.35">
      <c r="V571" s="105" t="s">
        <v>2435</v>
      </c>
    </row>
    <row r="572" spans="22:22" x14ac:dyDescent="0.35">
      <c r="V572" s="105" t="s">
        <v>676</v>
      </c>
    </row>
    <row r="573" spans="22:22" x14ac:dyDescent="0.35">
      <c r="V573" s="105" t="s">
        <v>2436</v>
      </c>
    </row>
    <row r="574" spans="22:22" x14ac:dyDescent="0.35">
      <c r="V574" s="105" t="s">
        <v>677</v>
      </c>
    </row>
    <row r="575" spans="22:22" x14ac:dyDescent="0.35">
      <c r="V575" s="105" t="s">
        <v>2437</v>
      </c>
    </row>
    <row r="576" spans="22:22" x14ac:dyDescent="0.35">
      <c r="V576" s="105" t="s">
        <v>678</v>
      </c>
    </row>
    <row r="577" spans="22:22" x14ac:dyDescent="0.35">
      <c r="V577" s="105" t="s">
        <v>679</v>
      </c>
    </row>
    <row r="578" spans="22:22" x14ac:dyDescent="0.35">
      <c r="V578" s="105" t="s">
        <v>680</v>
      </c>
    </row>
    <row r="579" spans="22:22" x14ac:dyDescent="0.35">
      <c r="V579" s="105" t="s">
        <v>2438</v>
      </c>
    </row>
    <row r="580" spans="22:22" x14ac:dyDescent="0.35">
      <c r="V580" s="105" t="s">
        <v>681</v>
      </c>
    </row>
    <row r="581" spans="22:22" x14ac:dyDescent="0.35">
      <c r="V581" s="105" t="s">
        <v>682</v>
      </c>
    </row>
    <row r="582" spans="22:22" x14ac:dyDescent="0.35">
      <c r="V582" s="105" t="s">
        <v>683</v>
      </c>
    </row>
    <row r="583" spans="22:22" x14ac:dyDescent="0.35">
      <c r="V583" s="105" t="s">
        <v>684</v>
      </c>
    </row>
    <row r="584" spans="22:22" x14ac:dyDescent="0.35">
      <c r="V584" s="105" t="s">
        <v>685</v>
      </c>
    </row>
    <row r="585" spans="22:22" x14ac:dyDescent="0.35">
      <c r="V585" s="105" t="s">
        <v>686</v>
      </c>
    </row>
    <row r="586" spans="22:22" x14ac:dyDescent="0.35">
      <c r="V586" s="105" t="s">
        <v>687</v>
      </c>
    </row>
    <row r="587" spans="22:22" x14ac:dyDescent="0.35">
      <c r="V587" s="105" t="s">
        <v>688</v>
      </c>
    </row>
    <row r="588" spans="22:22" x14ac:dyDescent="0.35">
      <c r="V588" s="105" t="s">
        <v>2439</v>
      </c>
    </row>
    <row r="589" spans="22:22" x14ac:dyDescent="0.35">
      <c r="V589" s="105" t="s">
        <v>689</v>
      </c>
    </row>
    <row r="590" spans="22:22" x14ac:dyDescent="0.35">
      <c r="V590" s="105" t="s">
        <v>690</v>
      </c>
    </row>
    <row r="591" spans="22:22" x14ac:dyDescent="0.35">
      <c r="V591" s="105" t="s">
        <v>691</v>
      </c>
    </row>
    <row r="592" spans="22:22" x14ac:dyDescent="0.35">
      <c r="V592" s="105" t="s">
        <v>692</v>
      </c>
    </row>
    <row r="593" spans="22:22" x14ac:dyDescent="0.35">
      <c r="V593" s="105" t="s">
        <v>693</v>
      </c>
    </row>
    <row r="594" spans="22:22" x14ac:dyDescent="0.35">
      <c r="V594" s="105" t="s">
        <v>2440</v>
      </c>
    </row>
    <row r="595" spans="22:22" x14ac:dyDescent="0.35">
      <c r="V595" s="105" t="s">
        <v>694</v>
      </c>
    </row>
    <row r="596" spans="22:22" x14ac:dyDescent="0.35">
      <c r="V596" s="105" t="s">
        <v>695</v>
      </c>
    </row>
    <row r="597" spans="22:22" x14ac:dyDescent="0.35">
      <c r="V597" s="105" t="s">
        <v>696</v>
      </c>
    </row>
    <row r="598" spans="22:22" x14ac:dyDescent="0.35">
      <c r="V598" s="105" t="s">
        <v>697</v>
      </c>
    </row>
    <row r="599" spans="22:22" x14ac:dyDescent="0.35">
      <c r="V599" s="105" t="s">
        <v>2441</v>
      </c>
    </row>
    <row r="600" spans="22:22" x14ac:dyDescent="0.35">
      <c r="V600" s="105" t="s">
        <v>698</v>
      </c>
    </row>
    <row r="601" spans="22:22" x14ac:dyDescent="0.35">
      <c r="V601" s="105" t="s">
        <v>699</v>
      </c>
    </row>
    <row r="602" spans="22:22" x14ac:dyDescent="0.35">
      <c r="V602" s="105" t="s">
        <v>700</v>
      </c>
    </row>
    <row r="603" spans="22:22" x14ac:dyDescent="0.35">
      <c r="V603" s="105" t="s">
        <v>701</v>
      </c>
    </row>
    <row r="604" spans="22:22" x14ac:dyDescent="0.35">
      <c r="V604" s="105" t="s">
        <v>702</v>
      </c>
    </row>
    <row r="605" spans="22:22" x14ac:dyDescent="0.35">
      <c r="V605" s="105" t="s">
        <v>2442</v>
      </c>
    </row>
    <row r="606" spans="22:22" x14ac:dyDescent="0.35">
      <c r="V606" s="105" t="s">
        <v>703</v>
      </c>
    </row>
    <row r="607" spans="22:22" x14ac:dyDescent="0.35">
      <c r="V607" s="105" t="s">
        <v>2443</v>
      </c>
    </row>
    <row r="608" spans="22:22" x14ac:dyDescent="0.35">
      <c r="V608" s="105" t="s">
        <v>704</v>
      </c>
    </row>
    <row r="609" spans="22:22" x14ac:dyDescent="0.35">
      <c r="V609" s="105" t="s">
        <v>705</v>
      </c>
    </row>
    <row r="610" spans="22:22" x14ac:dyDescent="0.35">
      <c r="V610" s="105" t="s">
        <v>2444</v>
      </c>
    </row>
    <row r="611" spans="22:22" x14ac:dyDescent="0.35">
      <c r="V611" s="105" t="s">
        <v>257</v>
      </c>
    </row>
    <row r="612" spans="22:22" x14ac:dyDescent="0.35">
      <c r="V612" s="105" t="s">
        <v>2445</v>
      </c>
    </row>
    <row r="613" spans="22:22" x14ac:dyDescent="0.35">
      <c r="V613" s="105" t="s">
        <v>706</v>
      </c>
    </row>
    <row r="614" spans="22:22" x14ac:dyDescent="0.35">
      <c r="V614" s="105" t="s">
        <v>2446</v>
      </c>
    </row>
    <row r="615" spans="22:22" x14ac:dyDescent="0.35">
      <c r="V615" s="105" t="s">
        <v>2447</v>
      </c>
    </row>
    <row r="616" spans="22:22" x14ac:dyDescent="0.35">
      <c r="V616" s="105" t="s">
        <v>707</v>
      </c>
    </row>
    <row r="617" spans="22:22" x14ac:dyDescent="0.35">
      <c r="V617" s="105" t="s">
        <v>708</v>
      </c>
    </row>
    <row r="618" spans="22:22" x14ac:dyDescent="0.35">
      <c r="V618" s="105" t="s">
        <v>2448</v>
      </c>
    </row>
    <row r="619" spans="22:22" x14ac:dyDescent="0.35">
      <c r="V619" s="105" t="s">
        <v>709</v>
      </c>
    </row>
    <row r="620" spans="22:22" x14ac:dyDescent="0.35">
      <c r="V620" s="105" t="s">
        <v>710</v>
      </c>
    </row>
    <row r="621" spans="22:22" x14ac:dyDescent="0.35">
      <c r="V621" s="105" t="s">
        <v>2449</v>
      </c>
    </row>
    <row r="622" spans="22:22" x14ac:dyDescent="0.35">
      <c r="V622" s="105" t="s">
        <v>711</v>
      </c>
    </row>
    <row r="623" spans="22:22" x14ac:dyDescent="0.35">
      <c r="V623" s="105" t="s">
        <v>2450</v>
      </c>
    </row>
    <row r="624" spans="22:22" x14ac:dyDescent="0.35">
      <c r="V624" s="105" t="s">
        <v>712</v>
      </c>
    </row>
    <row r="625" spans="22:22" x14ac:dyDescent="0.35">
      <c r="V625" s="105" t="s">
        <v>2451</v>
      </c>
    </row>
    <row r="626" spans="22:22" x14ac:dyDescent="0.35">
      <c r="V626" s="105" t="s">
        <v>713</v>
      </c>
    </row>
    <row r="627" spans="22:22" x14ac:dyDescent="0.35">
      <c r="V627" s="105" t="s">
        <v>2452</v>
      </c>
    </row>
    <row r="628" spans="22:22" x14ac:dyDescent="0.35">
      <c r="V628" s="105" t="s">
        <v>714</v>
      </c>
    </row>
    <row r="629" spans="22:22" x14ac:dyDescent="0.35">
      <c r="V629" s="105" t="s">
        <v>2453</v>
      </c>
    </row>
    <row r="630" spans="22:22" x14ac:dyDescent="0.35">
      <c r="V630" s="105" t="s">
        <v>721</v>
      </c>
    </row>
    <row r="631" spans="22:22" x14ac:dyDescent="0.35">
      <c r="V631" s="105" t="s">
        <v>722</v>
      </c>
    </row>
    <row r="632" spans="22:22" x14ac:dyDescent="0.35">
      <c r="V632" s="105" t="s">
        <v>723</v>
      </c>
    </row>
    <row r="633" spans="22:22" x14ac:dyDescent="0.35">
      <c r="V633" s="105" t="s">
        <v>2454</v>
      </c>
    </row>
    <row r="634" spans="22:22" x14ac:dyDescent="0.35">
      <c r="V634" s="105" t="s">
        <v>2455</v>
      </c>
    </row>
    <row r="635" spans="22:22" x14ac:dyDescent="0.35">
      <c r="V635" s="105" t="s">
        <v>724</v>
      </c>
    </row>
    <row r="636" spans="22:22" x14ac:dyDescent="0.35">
      <c r="V636" s="105" t="s">
        <v>2456</v>
      </c>
    </row>
    <row r="637" spans="22:22" x14ac:dyDescent="0.35">
      <c r="V637" s="105" t="s">
        <v>2457</v>
      </c>
    </row>
    <row r="638" spans="22:22" x14ac:dyDescent="0.35">
      <c r="V638" s="105" t="s">
        <v>715</v>
      </c>
    </row>
    <row r="639" spans="22:22" x14ac:dyDescent="0.35">
      <c r="V639" s="105" t="s">
        <v>716</v>
      </c>
    </row>
    <row r="640" spans="22:22" x14ac:dyDescent="0.35">
      <c r="V640" s="105" t="s">
        <v>717</v>
      </c>
    </row>
    <row r="641" spans="22:22" x14ac:dyDescent="0.35">
      <c r="V641" s="105" t="s">
        <v>718</v>
      </c>
    </row>
    <row r="642" spans="22:22" x14ac:dyDescent="0.35">
      <c r="V642" s="105" t="s">
        <v>2458</v>
      </c>
    </row>
    <row r="643" spans="22:22" x14ac:dyDescent="0.35">
      <c r="V643" s="105" t="s">
        <v>719</v>
      </c>
    </row>
    <row r="644" spans="22:22" x14ac:dyDescent="0.35">
      <c r="V644" s="105" t="s">
        <v>720</v>
      </c>
    </row>
    <row r="645" spans="22:22" x14ac:dyDescent="0.35">
      <c r="V645" s="105" t="s">
        <v>725</v>
      </c>
    </row>
    <row r="646" spans="22:22" x14ac:dyDescent="0.35">
      <c r="V646" s="105" t="s">
        <v>726</v>
      </c>
    </row>
    <row r="647" spans="22:22" x14ac:dyDescent="0.35">
      <c r="V647" s="105" t="s">
        <v>727</v>
      </c>
    </row>
    <row r="648" spans="22:22" x14ac:dyDescent="0.35">
      <c r="V648" s="105" t="s">
        <v>2459</v>
      </c>
    </row>
    <row r="649" spans="22:22" x14ac:dyDescent="0.35">
      <c r="V649" s="105" t="s">
        <v>728</v>
      </c>
    </row>
    <row r="650" spans="22:22" x14ac:dyDescent="0.35">
      <c r="V650" s="105" t="s">
        <v>729</v>
      </c>
    </row>
    <row r="651" spans="22:22" x14ac:dyDescent="0.35">
      <c r="V651" s="105" t="s">
        <v>2460</v>
      </c>
    </row>
    <row r="652" spans="22:22" x14ac:dyDescent="0.35">
      <c r="V652" s="105" t="s">
        <v>730</v>
      </c>
    </row>
    <row r="653" spans="22:22" x14ac:dyDescent="0.35">
      <c r="V653" s="105" t="s">
        <v>731</v>
      </c>
    </row>
    <row r="654" spans="22:22" x14ac:dyDescent="0.35">
      <c r="V654" s="105" t="s">
        <v>2461</v>
      </c>
    </row>
    <row r="655" spans="22:22" x14ac:dyDescent="0.35">
      <c r="V655" s="105" t="s">
        <v>732</v>
      </c>
    </row>
    <row r="656" spans="22:22" x14ac:dyDescent="0.35">
      <c r="V656" s="105" t="s">
        <v>2462</v>
      </c>
    </row>
    <row r="657" spans="22:22" x14ac:dyDescent="0.35">
      <c r="V657" s="105" t="s">
        <v>733</v>
      </c>
    </row>
    <row r="658" spans="22:22" x14ac:dyDescent="0.35">
      <c r="V658" s="105" t="s">
        <v>734</v>
      </c>
    </row>
    <row r="659" spans="22:22" x14ac:dyDescent="0.35">
      <c r="V659" s="105" t="s">
        <v>735</v>
      </c>
    </row>
    <row r="660" spans="22:22" x14ac:dyDescent="0.35">
      <c r="V660" s="105" t="s">
        <v>736</v>
      </c>
    </row>
    <row r="661" spans="22:22" x14ac:dyDescent="0.35">
      <c r="V661" s="105" t="s">
        <v>2463</v>
      </c>
    </row>
    <row r="662" spans="22:22" x14ac:dyDescent="0.35">
      <c r="V662" s="105" t="s">
        <v>2464</v>
      </c>
    </row>
    <row r="663" spans="22:22" x14ac:dyDescent="0.35">
      <c r="V663" s="105" t="s">
        <v>737</v>
      </c>
    </row>
    <row r="664" spans="22:22" x14ac:dyDescent="0.35">
      <c r="V664" s="105" t="s">
        <v>2465</v>
      </c>
    </row>
    <row r="665" spans="22:22" x14ac:dyDescent="0.35">
      <c r="V665" s="105" t="s">
        <v>2466</v>
      </c>
    </row>
    <row r="666" spans="22:22" x14ac:dyDescent="0.35">
      <c r="V666" s="105" t="s">
        <v>738</v>
      </c>
    </row>
    <row r="667" spans="22:22" x14ac:dyDescent="0.35">
      <c r="V667" s="105" t="s">
        <v>739</v>
      </c>
    </row>
    <row r="668" spans="22:22" x14ac:dyDescent="0.35">
      <c r="V668" s="105" t="s">
        <v>740</v>
      </c>
    </row>
    <row r="669" spans="22:22" x14ac:dyDescent="0.35">
      <c r="V669" s="105" t="s">
        <v>2467</v>
      </c>
    </row>
    <row r="670" spans="22:22" x14ac:dyDescent="0.35">
      <c r="V670" s="105" t="s">
        <v>2468</v>
      </c>
    </row>
    <row r="671" spans="22:22" x14ac:dyDescent="0.35">
      <c r="V671" s="105" t="s">
        <v>2469</v>
      </c>
    </row>
    <row r="672" spans="22:22" x14ac:dyDescent="0.35">
      <c r="V672" s="105" t="s">
        <v>741</v>
      </c>
    </row>
    <row r="673" spans="22:22" x14ac:dyDescent="0.35">
      <c r="V673" s="105" t="s">
        <v>2470</v>
      </c>
    </row>
    <row r="674" spans="22:22" x14ac:dyDescent="0.35">
      <c r="V674" s="105" t="s">
        <v>742</v>
      </c>
    </row>
    <row r="675" spans="22:22" x14ac:dyDescent="0.35">
      <c r="V675" s="105" t="s">
        <v>743</v>
      </c>
    </row>
    <row r="676" spans="22:22" x14ac:dyDescent="0.35">
      <c r="V676" s="105" t="s">
        <v>293</v>
      </c>
    </row>
    <row r="677" spans="22:22" x14ac:dyDescent="0.35">
      <c r="V677" s="105" t="s">
        <v>2471</v>
      </c>
    </row>
    <row r="678" spans="22:22" x14ac:dyDescent="0.35">
      <c r="V678" s="105" t="s">
        <v>2472</v>
      </c>
    </row>
    <row r="679" spans="22:22" x14ac:dyDescent="0.35">
      <c r="V679" s="105" t="s">
        <v>744</v>
      </c>
    </row>
    <row r="680" spans="22:22" x14ac:dyDescent="0.35">
      <c r="V680" s="105" t="s">
        <v>745</v>
      </c>
    </row>
    <row r="681" spans="22:22" x14ac:dyDescent="0.35">
      <c r="V681" s="105" t="s">
        <v>746</v>
      </c>
    </row>
    <row r="682" spans="22:22" x14ac:dyDescent="0.35">
      <c r="V682" s="105" t="s">
        <v>747</v>
      </c>
    </row>
    <row r="683" spans="22:22" x14ac:dyDescent="0.35">
      <c r="V683" s="105" t="s">
        <v>748</v>
      </c>
    </row>
    <row r="684" spans="22:22" x14ac:dyDescent="0.35">
      <c r="V684" s="105" t="s">
        <v>749</v>
      </c>
    </row>
    <row r="685" spans="22:22" x14ac:dyDescent="0.35">
      <c r="V685" s="105" t="s">
        <v>750</v>
      </c>
    </row>
    <row r="686" spans="22:22" x14ac:dyDescent="0.35">
      <c r="V686" s="105" t="s">
        <v>751</v>
      </c>
    </row>
    <row r="687" spans="22:22" x14ac:dyDescent="0.35">
      <c r="V687" s="105" t="s">
        <v>2473</v>
      </c>
    </row>
    <row r="688" spans="22:22" x14ac:dyDescent="0.35">
      <c r="V688" s="105" t="s">
        <v>2474</v>
      </c>
    </row>
    <row r="689" spans="22:22" x14ac:dyDescent="0.35">
      <c r="V689" s="105" t="s">
        <v>752</v>
      </c>
    </row>
    <row r="690" spans="22:22" x14ac:dyDescent="0.35">
      <c r="V690" s="105" t="s">
        <v>753</v>
      </c>
    </row>
    <row r="691" spans="22:22" x14ac:dyDescent="0.35">
      <c r="V691" s="105" t="s">
        <v>2475</v>
      </c>
    </row>
    <row r="692" spans="22:22" x14ac:dyDescent="0.35">
      <c r="V692" s="105" t="s">
        <v>2476</v>
      </c>
    </row>
    <row r="693" spans="22:22" x14ac:dyDescent="0.35">
      <c r="V693" s="105" t="s">
        <v>754</v>
      </c>
    </row>
    <row r="694" spans="22:22" x14ac:dyDescent="0.35">
      <c r="V694" s="105" t="s">
        <v>756</v>
      </c>
    </row>
    <row r="695" spans="22:22" x14ac:dyDescent="0.35">
      <c r="V695" s="105" t="s">
        <v>755</v>
      </c>
    </row>
    <row r="696" spans="22:22" x14ac:dyDescent="0.35">
      <c r="V696" s="105" t="s">
        <v>757</v>
      </c>
    </row>
    <row r="697" spans="22:22" x14ac:dyDescent="0.35">
      <c r="V697" s="105" t="s">
        <v>758</v>
      </c>
    </row>
    <row r="698" spans="22:22" x14ac:dyDescent="0.35">
      <c r="V698" s="105" t="s">
        <v>2477</v>
      </c>
    </row>
    <row r="699" spans="22:22" x14ac:dyDescent="0.35">
      <c r="V699" s="105" t="s">
        <v>2478</v>
      </c>
    </row>
    <row r="700" spans="22:22" x14ac:dyDescent="0.35">
      <c r="V700" s="105" t="s">
        <v>759</v>
      </c>
    </row>
    <row r="701" spans="22:22" x14ac:dyDescent="0.35">
      <c r="V701" s="105" t="s">
        <v>760</v>
      </c>
    </row>
    <row r="702" spans="22:22" x14ac:dyDescent="0.35">
      <c r="V702" s="105" t="s">
        <v>761</v>
      </c>
    </row>
    <row r="703" spans="22:22" x14ac:dyDescent="0.35">
      <c r="V703" s="105" t="s">
        <v>2479</v>
      </c>
    </row>
    <row r="704" spans="22:22" x14ac:dyDescent="0.35">
      <c r="V704" s="105" t="s">
        <v>2480</v>
      </c>
    </row>
    <row r="705" spans="22:22" x14ac:dyDescent="0.35">
      <c r="V705" s="105" t="s">
        <v>762</v>
      </c>
    </row>
    <row r="706" spans="22:22" x14ac:dyDescent="0.35">
      <c r="V706" s="105" t="s">
        <v>763</v>
      </c>
    </row>
    <row r="707" spans="22:22" x14ac:dyDescent="0.35">
      <c r="V707" s="105" t="s">
        <v>2481</v>
      </c>
    </row>
    <row r="708" spans="22:22" x14ac:dyDescent="0.35">
      <c r="V708" s="105" t="s">
        <v>764</v>
      </c>
    </row>
    <row r="709" spans="22:22" x14ac:dyDescent="0.35">
      <c r="V709" s="105" t="s">
        <v>2482</v>
      </c>
    </row>
    <row r="710" spans="22:22" x14ac:dyDescent="0.35">
      <c r="V710" s="105" t="s">
        <v>765</v>
      </c>
    </row>
    <row r="711" spans="22:22" x14ac:dyDescent="0.35">
      <c r="V711" s="105" t="s">
        <v>766</v>
      </c>
    </row>
    <row r="712" spans="22:22" x14ac:dyDescent="0.35">
      <c r="V712" s="105" t="s">
        <v>767</v>
      </c>
    </row>
    <row r="713" spans="22:22" x14ac:dyDescent="0.35">
      <c r="V713" s="105" t="s">
        <v>768</v>
      </c>
    </row>
    <row r="714" spans="22:22" x14ac:dyDescent="0.35">
      <c r="V714" s="105" t="s">
        <v>2483</v>
      </c>
    </row>
    <row r="715" spans="22:22" x14ac:dyDescent="0.35">
      <c r="V715" s="105" t="s">
        <v>2484</v>
      </c>
    </row>
    <row r="716" spans="22:22" x14ac:dyDescent="0.35">
      <c r="V716" s="105" t="s">
        <v>769</v>
      </c>
    </row>
    <row r="717" spans="22:22" x14ac:dyDescent="0.35">
      <c r="V717" s="105" t="s">
        <v>770</v>
      </c>
    </row>
    <row r="718" spans="22:22" x14ac:dyDescent="0.35">
      <c r="V718" s="105" t="s">
        <v>771</v>
      </c>
    </row>
    <row r="719" spans="22:22" x14ac:dyDescent="0.35">
      <c r="V719" s="105" t="s">
        <v>772</v>
      </c>
    </row>
    <row r="720" spans="22:22" x14ac:dyDescent="0.35">
      <c r="V720" s="105" t="s">
        <v>773</v>
      </c>
    </row>
    <row r="721" spans="22:22" x14ac:dyDescent="0.35">
      <c r="V721" s="105" t="s">
        <v>774</v>
      </c>
    </row>
    <row r="722" spans="22:22" x14ac:dyDescent="0.35">
      <c r="V722" s="105" t="s">
        <v>2485</v>
      </c>
    </row>
    <row r="723" spans="22:22" x14ac:dyDescent="0.35">
      <c r="V723" s="105" t="s">
        <v>2486</v>
      </c>
    </row>
    <row r="724" spans="22:22" x14ac:dyDescent="0.35">
      <c r="V724" s="105" t="s">
        <v>2487</v>
      </c>
    </row>
    <row r="725" spans="22:22" x14ac:dyDescent="0.35">
      <c r="V725" s="105" t="s">
        <v>775</v>
      </c>
    </row>
    <row r="726" spans="22:22" x14ac:dyDescent="0.35">
      <c r="V726" s="105" t="s">
        <v>776</v>
      </c>
    </row>
    <row r="727" spans="22:22" x14ac:dyDescent="0.35">
      <c r="V727" s="105" t="s">
        <v>777</v>
      </c>
    </row>
    <row r="728" spans="22:22" x14ac:dyDescent="0.35">
      <c r="V728" s="105" t="s">
        <v>341</v>
      </c>
    </row>
    <row r="729" spans="22:22" x14ac:dyDescent="0.35">
      <c r="V729" s="105" t="s">
        <v>778</v>
      </c>
    </row>
    <row r="730" spans="22:22" x14ac:dyDescent="0.35">
      <c r="V730" s="105" t="s">
        <v>2488</v>
      </c>
    </row>
    <row r="731" spans="22:22" x14ac:dyDescent="0.35">
      <c r="V731" s="105" t="s">
        <v>779</v>
      </c>
    </row>
    <row r="732" spans="22:22" x14ac:dyDescent="0.35">
      <c r="V732" s="105" t="s">
        <v>780</v>
      </c>
    </row>
    <row r="733" spans="22:22" x14ac:dyDescent="0.35">
      <c r="V733" s="105" t="s">
        <v>2489</v>
      </c>
    </row>
    <row r="734" spans="22:22" x14ac:dyDescent="0.35">
      <c r="V734" s="105" t="s">
        <v>781</v>
      </c>
    </row>
    <row r="735" spans="22:22" x14ac:dyDescent="0.35">
      <c r="V735" s="105" t="s">
        <v>782</v>
      </c>
    </row>
    <row r="736" spans="22:22" x14ac:dyDescent="0.35">
      <c r="V736" s="105" t="s">
        <v>2490</v>
      </c>
    </row>
    <row r="737" spans="22:22" x14ac:dyDescent="0.35">
      <c r="V737" s="105" t="s">
        <v>2491</v>
      </c>
    </row>
    <row r="738" spans="22:22" x14ac:dyDescent="0.35">
      <c r="V738" s="105" t="s">
        <v>783</v>
      </c>
    </row>
    <row r="739" spans="22:22" x14ac:dyDescent="0.35">
      <c r="V739" s="105" t="s">
        <v>784</v>
      </c>
    </row>
    <row r="740" spans="22:22" x14ac:dyDescent="0.35">
      <c r="V740" s="105" t="s">
        <v>2492</v>
      </c>
    </row>
    <row r="741" spans="22:22" x14ac:dyDescent="0.35">
      <c r="V741" s="105" t="s">
        <v>785</v>
      </c>
    </row>
    <row r="742" spans="22:22" x14ac:dyDescent="0.35">
      <c r="V742" s="105" t="s">
        <v>2493</v>
      </c>
    </row>
    <row r="743" spans="22:22" x14ac:dyDescent="0.35">
      <c r="V743" s="105" t="s">
        <v>2494</v>
      </c>
    </row>
    <row r="744" spans="22:22" x14ac:dyDescent="0.35">
      <c r="V744" s="105" t="s">
        <v>786</v>
      </c>
    </row>
    <row r="745" spans="22:22" x14ac:dyDescent="0.35">
      <c r="V745" s="105" t="s">
        <v>2495</v>
      </c>
    </row>
    <row r="746" spans="22:22" x14ac:dyDescent="0.35">
      <c r="V746" s="105" t="s">
        <v>2496</v>
      </c>
    </row>
    <row r="747" spans="22:22" x14ac:dyDescent="0.35">
      <c r="V747" s="105" t="s">
        <v>787</v>
      </c>
    </row>
    <row r="748" spans="22:22" x14ac:dyDescent="0.35">
      <c r="V748" s="105" t="s">
        <v>2497</v>
      </c>
    </row>
    <row r="749" spans="22:22" x14ac:dyDescent="0.35">
      <c r="V749" s="105" t="s">
        <v>788</v>
      </c>
    </row>
    <row r="750" spans="22:22" x14ac:dyDescent="0.35">
      <c r="V750" s="105" t="s">
        <v>2498</v>
      </c>
    </row>
    <row r="751" spans="22:22" x14ac:dyDescent="0.35">
      <c r="V751" s="105" t="s">
        <v>789</v>
      </c>
    </row>
    <row r="752" spans="22:22" x14ac:dyDescent="0.35">
      <c r="V752" s="105" t="s">
        <v>2499</v>
      </c>
    </row>
    <row r="753" spans="22:22" x14ac:dyDescent="0.35">
      <c r="V753" s="105" t="s">
        <v>2500</v>
      </c>
    </row>
    <row r="754" spans="22:22" x14ac:dyDescent="0.35">
      <c r="V754" s="105" t="s">
        <v>2501</v>
      </c>
    </row>
    <row r="755" spans="22:22" x14ac:dyDescent="0.35">
      <c r="V755" s="105" t="s">
        <v>790</v>
      </c>
    </row>
    <row r="756" spans="22:22" x14ac:dyDescent="0.35">
      <c r="V756" s="105" t="s">
        <v>2502</v>
      </c>
    </row>
    <row r="757" spans="22:22" x14ac:dyDescent="0.35">
      <c r="V757" s="105" t="s">
        <v>2503</v>
      </c>
    </row>
    <row r="758" spans="22:22" x14ac:dyDescent="0.35">
      <c r="V758" s="105" t="s">
        <v>2504</v>
      </c>
    </row>
    <row r="759" spans="22:22" x14ac:dyDescent="0.35">
      <c r="V759" s="105" t="s">
        <v>2505</v>
      </c>
    </row>
    <row r="760" spans="22:22" x14ac:dyDescent="0.35">
      <c r="V760" s="105" t="s">
        <v>2506</v>
      </c>
    </row>
    <row r="761" spans="22:22" x14ac:dyDescent="0.35">
      <c r="V761" s="105" t="s">
        <v>2507</v>
      </c>
    </row>
    <row r="762" spans="22:22" x14ac:dyDescent="0.35">
      <c r="V762" s="105" t="s">
        <v>2508</v>
      </c>
    </row>
    <row r="763" spans="22:22" x14ac:dyDescent="0.35">
      <c r="V763" s="105" t="s">
        <v>791</v>
      </c>
    </row>
    <row r="764" spans="22:22" x14ac:dyDescent="0.35">
      <c r="V764" s="105" t="s">
        <v>792</v>
      </c>
    </row>
    <row r="765" spans="22:22" x14ac:dyDescent="0.35">
      <c r="V765" s="105" t="s">
        <v>2509</v>
      </c>
    </row>
    <row r="766" spans="22:22" x14ac:dyDescent="0.35">
      <c r="V766" s="105" t="s">
        <v>793</v>
      </c>
    </row>
    <row r="767" spans="22:22" x14ac:dyDescent="0.35">
      <c r="V767" s="105" t="s">
        <v>2510</v>
      </c>
    </row>
    <row r="768" spans="22:22" x14ac:dyDescent="0.35">
      <c r="V768" s="105" t="s">
        <v>2511</v>
      </c>
    </row>
    <row r="769" spans="22:22" x14ac:dyDescent="0.35">
      <c r="V769" s="105" t="s">
        <v>2512</v>
      </c>
    </row>
    <row r="770" spans="22:22" x14ac:dyDescent="0.35">
      <c r="V770" s="105" t="s">
        <v>794</v>
      </c>
    </row>
    <row r="771" spans="22:22" x14ac:dyDescent="0.35">
      <c r="V771" s="105" t="s">
        <v>795</v>
      </c>
    </row>
    <row r="772" spans="22:22" x14ac:dyDescent="0.35">
      <c r="V772" s="105" t="s">
        <v>2513</v>
      </c>
    </row>
    <row r="773" spans="22:22" x14ac:dyDescent="0.35">
      <c r="V773" s="105" t="s">
        <v>796</v>
      </c>
    </row>
    <row r="774" spans="22:22" x14ac:dyDescent="0.35">
      <c r="V774" s="105" t="s">
        <v>797</v>
      </c>
    </row>
    <row r="775" spans="22:22" x14ac:dyDescent="0.35">
      <c r="V775" s="105" t="s">
        <v>2514</v>
      </c>
    </row>
    <row r="776" spans="22:22" x14ac:dyDescent="0.35">
      <c r="V776" s="105" t="s">
        <v>798</v>
      </c>
    </row>
    <row r="777" spans="22:22" x14ac:dyDescent="0.35">
      <c r="V777" s="105" t="s">
        <v>799</v>
      </c>
    </row>
    <row r="778" spans="22:22" x14ac:dyDescent="0.35">
      <c r="V778" s="105" t="s">
        <v>800</v>
      </c>
    </row>
    <row r="779" spans="22:22" x14ac:dyDescent="0.35">
      <c r="V779" s="105" t="s">
        <v>2515</v>
      </c>
    </row>
    <row r="780" spans="22:22" x14ac:dyDescent="0.35">
      <c r="V780" s="105" t="s">
        <v>2516</v>
      </c>
    </row>
    <row r="781" spans="22:22" x14ac:dyDescent="0.35">
      <c r="V781" s="105" t="s">
        <v>801</v>
      </c>
    </row>
    <row r="782" spans="22:22" x14ac:dyDescent="0.35">
      <c r="V782" s="105" t="s">
        <v>802</v>
      </c>
    </row>
    <row r="783" spans="22:22" x14ac:dyDescent="0.35">
      <c r="V783" s="105" t="s">
        <v>803</v>
      </c>
    </row>
    <row r="784" spans="22:22" x14ac:dyDescent="0.35">
      <c r="V784" s="105" t="s">
        <v>2517</v>
      </c>
    </row>
    <row r="785" spans="22:22" x14ac:dyDescent="0.35">
      <c r="V785" s="121" t="s">
        <v>2761</v>
      </c>
    </row>
    <row r="786" spans="22:22" x14ac:dyDescent="0.35">
      <c r="V786" s="121" t="s">
        <v>2762</v>
      </c>
    </row>
  </sheetData>
  <conditionalFormatting sqref="S1:S1048576">
    <cfRule type="duplicateValues" dxfId="82" priority="1"/>
  </conditionalFormatting>
  <pageMargins left="0.511811024" right="0.511811024" top="0.78740157499999996" bottom="0.78740157499999996" header="0.31496062000000002" footer="0.31496062000000002"/>
  <pageSetup orientation="portrait" r:id="rId1"/>
  <headerFooter>
    <oddFooter>&amp;R_x000D_&amp;1#&amp;"Calibri"&amp;10&amp;K000000 Classificação: Direcionado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Plan5"/>
  <dimension ref="A1:H7"/>
  <sheetViews>
    <sheetView showGridLines="0" workbookViewId="0">
      <selection activeCell="N8" sqref="N8"/>
    </sheetView>
  </sheetViews>
  <sheetFormatPr defaultColWidth="9.1796875" defaultRowHeight="14.5" x14ac:dyDescent="0.35"/>
  <cols>
    <col min="1" max="1" width="4.54296875" customWidth="1"/>
    <col min="4" max="4" width="11.26953125" bestFit="1" customWidth="1"/>
    <col min="8" max="8" width="0.81640625" customWidth="1"/>
  </cols>
  <sheetData>
    <row r="1" spans="1:8" x14ac:dyDescent="0.35">
      <c r="A1" s="373" t="s">
        <v>68</v>
      </c>
      <c r="B1" s="374"/>
      <c r="C1" s="374"/>
      <c r="D1" s="374"/>
      <c r="E1" s="374"/>
      <c r="F1" s="374"/>
      <c r="G1" s="374"/>
      <c r="H1" s="43"/>
    </row>
    <row r="2" spans="1:8" ht="15" thickBot="1" x14ac:dyDescent="0.4">
      <c r="A2" s="2"/>
      <c r="B2" s="3"/>
      <c r="C2" s="3"/>
      <c r="D2" s="4" t="s">
        <v>69</v>
      </c>
      <c r="E2" s="4" t="s">
        <v>70</v>
      </c>
      <c r="F2" s="4" t="s">
        <v>71</v>
      </c>
      <c r="G2" s="4" t="s">
        <v>72</v>
      </c>
      <c r="H2" s="5"/>
    </row>
    <row r="3" spans="1:8" ht="15.5" thickTop="1" thickBot="1" x14ac:dyDescent="0.4">
      <c r="A3" s="6"/>
      <c r="B3" s="7" t="s">
        <v>73</v>
      </c>
      <c r="C3" s="8"/>
      <c r="D3" s="115">
        <f>'1 - Solicitação'!K61</f>
        <v>0</v>
      </c>
      <c r="E3" s="115">
        <f>'1 - Solicitação'!N61</f>
        <v>0</v>
      </c>
      <c r="F3" s="96"/>
      <c r="G3" s="96"/>
      <c r="H3" s="5"/>
    </row>
    <row r="4" spans="1:8" ht="15.5" thickTop="1" thickBot="1" x14ac:dyDescent="0.4">
      <c r="A4" s="6"/>
      <c r="B4" s="9" t="s">
        <v>74</v>
      </c>
      <c r="C4" s="10"/>
      <c r="D4" s="115">
        <f>'1 - Solicitação'!K63</f>
        <v>0</v>
      </c>
      <c r="E4" s="115">
        <f>'1 - Solicitação'!N63</f>
        <v>0</v>
      </c>
      <c r="F4" s="115">
        <f>'1 - Solicitação'!S63</f>
        <v>0</v>
      </c>
      <c r="G4" s="115">
        <f>'1 - Solicitação'!Z63</f>
        <v>0</v>
      </c>
      <c r="H4" s="5"/>
    </row>
    <row r="5" spans="1:8" ht="15.5" thickTop="1" thickBot="1" x14ac:dyDescent="0.4">
      <c r="A5" s="6"/>
      <c r="B5" s="9" t="s">
        <v>75</v>
      </c>
      <c r="C5" s="10"/>
      <c r="D5" s="115">
        <f>'1 - Solicitação'!K65</f>
        <v>0</v>
      </c>
      <c r="E5" s="115">
        <f>'1 - Solicitação'!N65</f>
        <v>0</v>
      </c>
      <c r="F5" s="115">
        <f>'1 - Solicitação'!S65</f>
        <v>0</v>
      </c>
      <c r="G5" s="115">
        <f>'1 - Solicitação'!Z65</f>
        <v>0</v>
      </c>
      <c r="H5" s="5"/>
    </row>
    <row r="6" spans="1:8" ht="15.5" thickTop="1" thickBot="1" x14ac:dyDescent="0.4">
      <c r="A6" s="6"/>
      <c r="B6" s="9" t="s">
        <v>76</v>
      </c>
      <c r="C6" s="10"/>
      <c r="D6" s="115">
        <f>'1 - Solicitação'!K67</f>
        <v>0</v>
      </c>
      <c r="E6" s="115">
        <f>'1 - Solicitação'!N67</f>
        <v>0</v>
      </c>
      <c r="F6" s="96"/>
      <c r="G6" s="96"/>
      <c r="H6" s="5"/>
    </row>
    <row r="7" spans="1:8" ht="6" customHeight="1" thickTop="1" x14ac:dyDescent="0.35">
      <c r="A7" s="11"/>
      <c r="B7" s="12"/>
      <c r="C7" s="12"/>
      <c r="D7" s="12"/>
      <c r="E7" s="12"/>
      <c r="F7" s="12"/>
      <c r="G7" s="12"/>
      <c r="H7" s="13"/>
    </row>
  </sheetData>
  <sheetProtection sheet="1" formatCells="0" formatColumns="0" formatRows="0"/>
  <mergeCells count="1">
    <mergeCell ref="A1:G1"/>
  </mergeCells>
  <pageMargins left="0.511811024" right="0.511811024" top="0.78740157499999996" bottom="0.78740157499999996" header="0.31496062000000002" footer="0.31496062000000002"/>
  <pageSetup paperSize="9" orientation="portrait" r:id="rId1"/>
  <headerFooter>
    <oddFooter>&amp;R_x000D_&amp;1#&amp;"Calibri"&amp;10&amp;K000000 Classificação: Direcionado</oddFoot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Plan4"/>
  <dimension ref="A1:I31"/>
  <sheetViews>
    <sheetView showGridLines="0" workbookViewId="0">
      <selection activeCell="C39" sqref="C39"/>
    </sheetView>
  </sheetViews>
  <sheetFormatPr defaultColWidth="9.1796875" defaultRowHeight="14.5" x14ac:dyDescent="0.35"/>
  <cols>
    <col min="1" max="1" width="23.26953125" customWidth="1"/>
    <col min="2" max="2" width="11.54296875" customWidth="1"/>
    <col min="5" max="5" width="9.7265625" customWidth="1"/>
    <col min="6" max="6" width="13.7265625" customWidth="1"/>
    <col min="7" max="7" width="12.1796875" bestFit="1" customWidth="1"/>
    <col min="8" max="8" width="11.1796875" bestFit="1" customWidth="1"/>
    <col min="9" max="9" width="1.453125" customWidth="1"/>
  </cols>
  <sheetData>
    <row r="1" spans="1:9" ht="15" thickBot="1" x14ac:dyDescent="0.4">
      <c r="A1" s="14" t="s">
        <v>53</v>
      </c>
      <c r="B1" s="14"/>
      <c r="C1" s="14"/>
      <c r="D1" s="14"/>
      <c r="E1" s="14"/>
      <c r="F1" s="14"/>
      <c r="G1" s="14"/>
      <c r="H1" s="14"/>
      <c r="I1" s="15"/>
    </row>
    <row r="2" spans="1:9" ht="15.5" thickTop="1" thickBot="1" x14ac:dyDescent="0.4">
      <c r="A2" s="16" t="s">
        <v>54</v>
      </c>
      <c r="B2" s="116">
        <f>'1 - Solicitação'!L152</f>
        <v>0</v>
      </c>
      <c r="C2" s="16"/>
      <c r="D2" s="16"/>
      <c r="E2" s="16"/>
      <c r="F2" s="16" t="s">
        <v>55</v>
      </c>
      <c r="G2" s="16"/>
      <c r="H2" s="116">
        <f>'1 - Solicitação'!AI152</f>
        <v>0</v>
      </c>
      <c r="I2" s="15"/>
    </row>
    <row r="3" spans="1:9" ht="15.5" thickTop="1" thickBot="1" x14ac:dyDescent="0.4">
      <c r="A3" s="15" t="s">
        <v>56</v>
      </c>
      <c r="B3" s="117">
        <f>'1 - Solicitação'!L154</f>
        <v>0</v>
      </c>
      <c r="C3" s="15"/>
      <c r="D3" s="15"/>
      <c r="E3" s="15"/>
      <c r="F3" s="15" t="s">
        <v>57</v>
      </c>
      <c r="G3" s="15"/>
      <c r="H3" s="116">
        <f>'1 - Solicitação'!AI154</f>
        <v>0</v>
      </c>
      <c r="I3" s="15"/>
    </row>
    <row r="4" spans="1:9" ht="15.5" thickTop="1" thickBot="1" x14ac:dyDescent="0.4">
      <c r="A4" s="15" t="s">
        <v>58</v>
      </c>
      <c r="B4" s="116">
        <f>'1 - Solicitação'!L156</f>
        <v>0</v>
      </c>
      <c r="C4" s="15"/>
      <c r="D4" s="15"/>
      <c r="E4" s="15"/>
      <c r="F4" s="15" t="s">
        <v>59</v>
      </c>
      <c r="G4" s="15"/>
      <c r="H4" s="118">
        <f>'1 - Solicitação'!AI156</f>
        <v>0</v>
      </c>
      <c r="I4" s="15"/>
    </row>
    <row r="5" spans="1:9" x14ac:dyDescent="0.35">
      <c r="A5" s="15"/>
      <c r="B5" s="15"/>
      <c r="C5" s="15"/>
      <c r="D5" s="15"/>
      <c r="E5" s="15"/>
      <c r="F5" s="15"/>
      <c r="G5" s="15"/>
      <c r="H5" s="15"/>
      <c r="I5" s="15"/>
    </row>
    <row r="6" spans="1:9" x14ac:dyDescent="0.35">
      <c r="A6" s="385" t="s">
        <v>60</v>
      </c>
      <c r="B6" s="385"/>
      <c r="C6" s="385"/>
      <c r="D6" s="385"/>
      <c r="E6" s="385"/>
      <c r="F6" s="385"/>
      <c r="G6" s="385"/>
      <c r="H6" s="385"/>
      <c r="I6" s="15"/>
    </row>
    <row r="7" spans="1:9" x14ac:dyDescent="0.35">
      <c r="A7" s="47" t="s">
        <v>61</v>
      </c>
      <c r="B7" s="47" t="s">
        <v>62</v>
      </c>
      <c r="C7" s="378" t="s">
        <v>63</v>
      </c>
      <c r="D7" s="379"/>
      <c r="E7" s="379"/>
      <c r="F7" s="379"/>
      <c r="G7" s="379"/>
      <c r="H7" s="380"/>
      <c r="I7" s="15"/>
    </row>
    <row r="8" spans="1:9" x14ac:dyDescent="0.35">
      <c r="A8" s="119" t="str">
        <f>IF('1 - Solicitação'!D160="","",'1 - Solicitação'!D160)</f>
        <v/>
      </c>
      <c r="B8" s="119" t="str">
        <f>IF('1 - Solicitação'!L160="","",'1 - Solicitação'!L160)</f>
        <v/>
      </c>
      <c r="C8" s="375" t="str">
        <f>IF('1 - Solicitação'!Q160="","",'1 - Solicitação'!Q160)</f>
        <v/>
      </c>
      <c r="D8" s="376"/>
      <c r="E8" s="376"/>
      <c r="F8" s="376"/>
      <c r="G8" s="376"/>
      <c r="H8" s="377"/>
      <c r="I8" s="15"/>
    </row>
    <row r="9" spans="1:9" x14ac:dyDescent="0.35">
      <c r="A9" s="119" t="str">
        <f>IF('1 - Solicitação'!D161="","",'1 - Solicitação'!D161)</f>
        <v/>
      </c>
      <c r="B9" s="119" t="str">
        <f>IF('1 - Solicitação'!L161="","",'1 - Solicitação'!L161)</f>
        <v/>
      </c>
      <c r="C9" s="375" t="str">
        <f>IF('1 - Solicitação'!Q161="","",'1 - Solicitação'!Q161)</f>
        <v/>
      </c>
      <c r="D9" s="376"/>
      <c r="E9" s="376"/>
      <c r="F9" s="376"/>
      <c r="G9" s="376"/>
      <c r="H9" s="377"/>
      <c r="I9" s="15"/>
    </row>
    <row r="10" spans="1:9" x14ac:dyDescent="0.35">
      <c r="A10" s="119" t="str">
        <f>IF('1 - Solicitação'!D162="","",'1 - Solicitação'!D162)</f>
        <v/>
      </c>
      <c r="B10" s="119" t="str">
        <f>IF('1 - Solicitação'!L162="","",'1 - Solicitação'!L162)</f>
        <v/>
      </c>
      <c r="C10" s="375" t="str">
        <f>IF('1 - Solicitação'!Q162="","",'1 - Solicitação'!Q162)</f>
        <v/>
      </c>
      <c r="D10" s="376"/>
      <c r="E10" s="376"/>
      <c r="F10" s="376"/>
      <c r="G10" s="376"/>
      <c r="H10" s="377"/>
      <c r="I10" s="15"/>
    </row>
    <row r="11" spans="1:9" x14ac:dyDescent="0.35">
      <c r="A11" s="119" t="str">
        <f>IF('1 - Solicitação'!D163="","",'1 - Solicitação'!D163)</f>
        <v/>
      </c>
      <c r="B11" s="119" t="str">
        <f>IF('1 - Solicitação'!L163="","",'1 - Solicitação'!L163)</f>
        <v/>
      </c>
      <c r="C11" s="375" t="str">
        <f>IF('1 - Solicitação'!Q163="","",'1 - Solicitação'!Q163)</f>
        <v/>
      </c>
      <c r="D11" s="376"/>
      <c r="E11" s="376"/>
      <c r="F11" s="376"/>
      <c r="G11" s="376"/>
      <c r="H11" s="377"/>
      <c r="I11" s="15"/>
    </row>
    <row r="12" spans="1:9" x14ac:dyDescent="0.35">
      <c r="A12" s="119" t="str">
        <f>IF('1 - Solicitação'!D164="","",'1 - Solicitação'!D164)</f>
        <v/>
      </c>
      <c r="B12" s="119" t="str">
        <f>IF('1 - Solicitação'!L164="","",'1 - Solicitação'!L164)</f>
        <v/>
      </c>
      <c r="C12" s="375" t="str">
        <f>IF('1 - Solicitação'!Q164="","",'1 - Solicitação'!Q164)</f>
        <v/>
      </c>
      <c r="D12" s="376"/>
      <c r="E12" s="376"/>
      <c r="F12" s="376"/>
      <c r="G12" s="376"/>
      <c r="H12" s="377"/>
      <c r="I12" s="15"/>
    </row>
    <row r="13" spans="1:9" x14ac:dyDescent="0.35">
      <c r="A13" s="15"/>
      <c r="B13" s="15"/>
      <c r="C13" s="15"/>
      <c r="D13" s="15"/>
      <c r="E13" s="15"/>
      <c r="F13" s="15"/>
      <c r="G13" s="15"/>
      <c r="H13" s="15"/>
      <c r="I13" s="15"/>
    </row>
    <row r="14" spans="1:9" hidden="1" x14ac:dyDescent="0.35">
      <c r="A14" s="385" t="s">
        <v>157</v>
      </c>
      <c r="B14" s="385"/>
      <c r="C14" s="385"/>
      <c r="D14" s="385"/>
      <c r="E14" s="385"/>
      <c r="F14" s="385"/>
      <c r="G14" s="385"/>
      <c r="H14" s="385"/>
      <c r="I14" s="15"/>
    </row>
    <row r="15" spans="1:9" hidden="1" x14ac:dyDescent="0.35">
      <c r="A15" s="17" t="s">
        <v>64</v>
      </c>
      <c r="B15" s="381" t="s">
        <v>1</v>
      </c>
      <c r="C15" s="382"/>
      <c r="D15" s="381" t="s">
        <v>65</v>
      </c>
      <c r="E15" s="382"/>
      <c r="F15" s="17" t="s">
        <v>20</v>
      </c>
      <c r="G15" s="17" t="s">
        <v>66</v>
      </c>
      <c r="H15" s="17" t="s">
        <v>67</v>
      </c>
      <c r="I15" s="15"/>
    </row>
    <row r="16" spans="1:9" hidden="1" x14ac:dyDescent="0.35">
      <c r="A16" s="119" t="str">
        <f>IF('1 - Solicitação'!D169="","",'1 - Solicitação'!D169)</f>
        <v/>
      </c>
      <c r="B16" s="383" t="str">
        <f>IF('1 - Solicitação'!J169="","",'1 - Solicitação'!J169)</f>
        <v/>
      </c>
      <c r="C16" s="384"/>
      <c r="D16" s="383" t="str">
        <f>IF('1 - Solicitação'!P169="","",'1 - Solicitação'!P169)</f>
        <v/>
      </c>
      <c r="E16" s="384"/>
      <c r="F16" s="119" t="str">
        <f>IF('1 - Solicitação'!Z169="","",'1 - Solicitação'!Z169)</f>
        <v/>
      </c>
      <c r="G16" s="120" t="str">
        <f>IF('1 - Solicitação'!AD169="","",'1 - Solicitação'!AD169)</f>
        <v/>
      </c>
      <c r="H16" s="120" t="str">
        <f>IF('1 - Solicitação'!AH169="","",'1 - Solicitação'!AH169)</f>
        <v/>
      </c>
      <c r="I16" s="15"/>
    </row>
    <row r="17" spans="1:9" hidden="1" x14ac:dyDescent="0.35">
      <c r="A17" s="119" t="str">
        <f>IF('1 - Solicitação'!D170="","",'1 - Solicitação'!D170)</f>
        <v/>
      </c>
      <c r="B17" s="383" t="str">
        <f>IF('1 - Solicitação'!J170="","",'1 - Solicitação'!J170)</f>
        <v/>
      </c>
      <c r="C17" s="384"/>
      <c r="D17" s="383" t="str">
        <f>IF('1 - Solicitação'!P170="","",'1 - Solicitação'!P170)</f>
        <v/>
      </c>
      <c r="E17" s="384"/>
      <c r="F17" s="119" t="str">
        <f>IF('1 - Solicitação'!Z170="","",'1 - Solicitação'!Z170)</f>
        <v/>
      </c>
      <c r="G17" s="120" t="str">
        <f>IF('1 - Solicitação'!AD170="","",'1 - Solicitação'!AD170)</f>
        <v/>
      </c>
      <c r="H17" s="120" t="str">
        <f>IF('1 - Solicitação'!AH170="","",'1 - Solicitação'!AH170)</f>
        <v/>
      </c>
      <c r="I17" s="15"/>
    </row>
    <row r="18" spans="1:9" hidden="1" x14ac:dyDescent="0.35">
      <c r="A18" s="119" t="str">
        <f>IF('1 - Solicitação'!D171="","",'1 - Solicitação'!D171)</f>
        <v/>
      </c>
      <c r="B18" s="383" t="str">
        <f>IF('1 - Solicitação'!J171="","",'1 - Solicitação'!J171)</f>
        <v/>
      </c>
      <c r="C18" s="384"/>
      <c r="D18" s="383" t="str">
        <f>IF('1 - Solicitação'!P171="","",'1 - Solicitação'!P171)</f>
        <v/>
      </c>
      <c r="E18" s="384"/>
      <c r="F18" s="119" t="str">
        <f>IF('1 - Solicitação'!Z171="","",'1 - Solicitação'!Z171)</f>
        <v/>
      </c>
      <c r="G18" s="120" t="str">
        <f>IF('1 - Solicitação'!AD171="","",'1 - Solicitação'!AD171)</f>
        <v/>
      </c>
      <c r="H18" s="120" t="str">
        <f>IF('1 - Solicitação'!AH171="","",'1 - Solicitação'!AH171)</f>
        <v/>
      </c>
      <c r="I18" s="15"/>
    </row>
    <row r="19" spans="1:9" hidden="1" x14ac:dyDescent="0.35">
      <c r="A19" s="119" t="str">
        <f>IF('1 - Solicitação'!D172="","",'1 - Solicitação'!D172)</f>
        <v/>
      </c>
      <c r="B19" s="383" t="str">
        <f>IF('1 - Solicitação'!J172="","",'1 - Solicitação'!J172)</f>
        <v/>
      </c>
      <c r="C19" s="384"/>
      <c r="D19" s="383" t="str">
        <f>IF('1 - Solicitação'!P172="","",'1 - Solicitação'!P172)</f>
        <v/>
      </c>
      <c r="E19" s="384"/>
      <c r="F19" s="119" t="str">
        <f>IF('1 - Solicitação'!Z172="","",'1 - Solicitação'!Z172)</f>
        <v/>
      </c>
      <c r="G19" s="120" t="str">
        <f>IF('1 - Solicitação'!AD172="","",'1 - Solicitação'!AD172)</f>
        <v/>
      </c>
      <c r="H19" s="120" t="str">
        <f>IF('1 - Solicitação'!AH172="","",'1 - Solicitação'!AH172)</f>
        <v/>
      </c>
      <c r="I19" s="15"/>
    </row>
    <row r="20" spans="1:9" hidden="1" x14ac:dyDescent="0.35">
      <c r="A20" s="119" t="str">
        <f>IF('1 - Solicitação'!D173="","",'1 - Solicitação'!D173)</f>
        <v/>
      </c>
      <c r="B20" s="383" t="str">
        <f>IF('1 - Solicitação'!J173="","",'1 - Solicitação'!J173)</f>
        <v/>
      </c>
      <c r="C20" s="384"/>
      <c r="D20" s="383" t="str">
        <f>IF('1 - Solicitação'!P173="","",'1 - Solicitação'!P173)</f>
        <v/>
      </c>
      <c r="E20" s="384"/>
      <c r="F20" s="119" t="str">
        <f>IF('1 - Solicitação'!Z173="","",'1 - Solicitação'!Z173)</f>
        <v/>
      </c>
      <c r="G20" s="120" t="str">
        <f>IF('1 - Solicitação'!AD173="","",'1 - Solicitação'!AD173)</f>
        <v/>
      </c>
      <c r="H20" s="120" t="str">
        <f>IF('1 - Solicitação'!AH173="","",'1 - Solicitação'!AH173)</f>
        <v/>
      </c>
      <c r="I20" s="15"/>
    </row>
    <row r="21" spans="1:9" hidden="1" x14ac:dyDescent="0.35">
      <c r="A21" s="119" t="str">
        <f>IF('1 - Solicitação'!D174="","",'1 - Solicitação'!D174)</f>
        <v/>
      </c>
      <c r="B21" s="383" t="str">
        <f>IF('1 - Solicitação'!J174="","",'1 - Solicitação'!J174)</f>
        <v/>
      </c>
      <c r="C21" s="384"/>
      <c r="D21" s="383" t="str">
        <f>IF('1 - Solicitação'!P174="","",'1 - Solicitação'!P174)</f>
        <v/>
      </c>
      <c r="E21" s="384"/>
      <c r="F21" s="119" t="str">
        <f>IF('1 - Solicitação'!Z174="","",'1 - Solicitação'!Z174)</f>
        <v/>
      </c>
      <c r="G21" s="120" t="str">
        <f>IF('1 - Solicitação'!AD174="","",'1 - Solicitação'!AD174)</f>
        <v/>
      </c>
      <c r="H21" s="120" t="str">
        <f>IF('1 - Solicitação'!AH174="","",'1 - Solicitação'!AH174)</f>
        <v/>
      </c>
      <c r="I21" s="15"/>
    </row>
    <row r="22" spans="1:9" hidden="1" x14ac:dyDescent="0.35">
      <c r="A22" s="119" t="str">
        <f>IF('1 - Solicitação'!D175="","",'1 - Solicitação'!D175)</f>
        <v/>
      </c>
      <c r="B22" s="383" t="str">
        <f>IF('1 - Solicitação'!J175="","",'1 - Solicitação'!J175)</f>
        <v/>
      </c>
      <c r="C22" s="384"/>
      <c r="D22" s="383" t="str">
        <f>IF('1 - Solicitação'!P175="","",'1 - Solicitação'!P175)</f>
        <v/>
      </c>
      <c r="E22" s="384"/>
      <c r="F22" s="119" t="str">
        <f>IF('1 - Solicitação'!Z175="","",'1 - Solicitação'!Z175)</f>
        <v/>
      </c>
      <c r="G22" s="120" t="str">
        <f>IF('1 - Solicitação'!AD175="","",'1 - Solicitação'!AD175)</f>
        <v/>
      </c>
      <c r="H22" s="120" t="str">
        <f>IF('1 - Solicitação'!AH175="","",'1 - Solicitação'!AH175)</f>
        <v/>
      </c>
      <c r="I22" s="15"/>
    </row>
    <row r="23" spans="1:9" hidden="1" x14ac:dyDescent="0.35">
      <c r="A23" s="119" t="str">
        <f>IF('1 - Solicitação'!D176="","",'1 - Solicitação'!D176)</f>
        <v/>
      </c>
      <c r="B23" s="383" t="str">
        <f>IF('1 - Solicitação'!J176="","",'1 - Solicitação'!J176)</f>
        <v/>
      </c>
      <c r="C23" s="384"/>
      <c r="D23" s="383" t="str">
        <f>IF('1 - Solicitação'!P176="","",'1 - Solicitação'!P176)</f>
        <v/>
      </c>
      <c r="E23" s="384"/>
      <c r="F23" s="119" t="str">
        <f>IF('1 - Solicitação'!Z176="","",'1 - Solicitação'!Z176)</f>
        <v/>
      </c>
      <c r="G23" s="120" t="str">
        <f>IF('1 - Solicitação'!AD176="","",'1 - Solicitação'!AD176)</f>
        <v/>
      </c>
      <c r="H23" s="120" t="str">
        <f>IF('1 - Solicitação'!AH176="","",'1 - Solicitação'!AH176)</f>
        <v/>
      </c>
      <c r="I23" s="15"/>
    </row>
    <row r="24" spans="1:9" hidden="1" x14ac:dyDescent="0.35">
      <c r="A24" s="119" t="str">
        <f>IF('1 - Solicitação'!D177="","",'1 - Solicitação'!D177)</f>
        <v/>
      </c>
      <c r="B24" s="383" t="str">
        <f>IF('1 - Solicitação'!J177="","",'1 - Solicitação'!J177)</f>
        <v/>
      </c>
      <c r="C24" s="384"/>
      <c r="D24" s="383" t="str">
        <f>IF('1 - Solicitação'!P177="","",'1 - Solicitação'!P177)</f>
        <v/>
      </c>
      <c r="E24" s="384"/>
      <c r="F24" s="119" t="str">
        <f>IF('1 - Solicitação'!Z177="","",'1 - Solicitação'!Z177)</f>
        <v/>
      </c>
      <c r="G24" s="120" t="str">
        <f>IF('1 - Solicitação'!AD177="","",'1 - Solicitação'!AD177)</f>
        <v/>
      </c>
      <c r="H24" s="120" t="str">
        <f>IF('1 - Solicitação'!AH177="","",'1 - Solicitação'!AH177)</f>
        <v/>
      </c>
      <c r="I24" s="15"/>
    </row>
    <row r="25" spans="1:9" hidden="1" x14ac:dyDescent="0.35">
      <c r="A25" s="119" t="str">
        <f>IF('1 - Solicitação'!D178="","",'1 - Solicitação'!D178)</f>
        <v/>
      </c>
      <c r="B25" s="383" t="str">
        <f>IF('1 - Solicitação'!J178="","",'1 - Solicitação'!J178)</f>
        <v/>
      </c>
      <c r="C25" s="384"/>
      <c r="D25" s="383" t="str">
        <f>IF('1 - Solicitação'!P178="","",'1 - Solicitação'!P178)</f>
        <v/>
      </c>
      <c r="E25" s="384"/>
      <c r="F25" s="119" t="str">
        <f>IF('1 - Solicitação'!Z178="","",'1 - Solicitação'!Z178)</f>
        <v/>
      </c>
      <c r="G25" s="120" t="str">
        <f>IF('1 - Solicitação'!AD178="","",'1 - Solicitação'!AD178)</f>
        <v/>
      </c>
      <c r="H25" s="120" t="str">
        <f>IF('1 - Solicitação'!AH178="","",'1 - Solicitação'!AH178)</f>
        <v/>
      </c>
      <c r="I25" s="15"/>
    </row>
    <row r="26" spans="1:9" hidden="1" x14ac:dyDescent="0.35">
      <c r="A26" s="119" t="str">
        <f>IF('1 - Solicitação'!D179="","",'1 - Solicitação'!D179)</f>
        <v/>
      </c>
      <c r="B26" s="383" t="str">
        <f>IF('1 - Solicitação'!J179="","",'1 - Solicitação'!J179)</f>
        <v/>
      </c>
      <c r="C26" s="384"/>
      <c r="D26" s="383" t="str">
        <f>IF('1 - Solicitação'!P179="","",'1 - Solicitação'!P179)</f>
        <v/>
      </c>
      <c r="E26" s="384"/>
      <c r="F26" s="119" t="str">
        <f>IF('1 - Solicitação'!Z179="","",'1 - Solicitação'!Z179)</f>
        <v/>
      </c>
      <c r="G26" s="120" t="str">
        <f>IF('1 - Solicitação'!AD179="","",'1 - Solicitação'!AD179)</f>
        <v/>
      </c>
      <c r="H26" s="120" t="str">
        <f>IF('1 - Solicitação'!AH179="","",'1 - Solicitação'!AH179)</f>
        <v/>
      </c>
      <c r="I26" s="15"/>
    </row>
    <row r="27" spans="1:9" hidden="1" x14ac:dyDescent="0.35">
      <c r="A27" s="119" t="str">
        <f>IF('1 - Solicitação'!D180="","",'1 - Solicitação'!D180)</f>
        <v/>
      </c>
      <c r="B27" s="383" t="str">
        <f>IF('1 - Solicitação'!J180="","",'1 - Solicitação'!J180)</f>
        <v/>
      </c>
      <c r="C27" s="384"/>
      <c r="D27" s="383" t="str">
        <f>IF('1 - Solicitação'!P180="","",'1 - Solicitação'!P180)</f>
        <v/>
      </c>
      <c r="E27" s="384"/>
      <c r="F27" s="119" t="str">
        <f>IF('1 - Solicitação'!Z180="","",'1 - Solicitação'!Z180)</f>
        <v/>
      </c>
      <c r="G27" s="120" t="str">
        <f>IF('1 - Solicitação'!AD180="","",'1 - Solicitação'!AD180)</f>
        <v/>
      </c>
      <c r="H27" s="120" t="str">
        <f>IF('1 - Solicitação'!AH180="","",'1 - Solicitação'!AH180)</f>
        <v/>
      </c>
      <c r="I27" s="15"/>
    </row>
    <row r="28" spans="1:9" hidden="1" x14ac:dyDescent="0.35">
      <c r="A28" s="119" t="str">
        <f>IF('1 - Solicitação'!D181="","",'1 - Solicitação'!D181)</f>
        <v/>
      </c>
      <c r="B28" s="383" t="str">
        <f>IF('1 - Solicitação'!J181="","",'1 - Solicitação'!J181)</f>
        <v/>
      </c>
      <c r="C28" s="384"/>
      <c r="D28" s="383" t="str">
        <f>IF('1 - Solicitação'!P181="","",'1 - Solicitação'!P181)</f>
        <v/>
      </c>
      <c r="E28" s="384"/>
      <c r="F28" s="119" t="str">
        <f>IF('1 - Solicitação'!Z181="","",'1 - Solicitação'!Z181)</f>
        <v/>
      </c>
      <c r="G28" s="120" t="str">
        <f>IF('1 - Solicitação'!AD181="","",'1 - Solicitação'!AD181)</f>
        <v/>
      </c>
      <c r="H28" s="120" t="str">
        <f>IF('1 - Solicitação'!AH181="","",'1 - Solicitação'!AH181)</f>
        <v/>
      </c>
      <c r="I28" s="15"/>
    </row>
    <row r="29" spans="1:9" hidden="1" x14ac:dyDescent="0.35">
      <c r="A29" s="119" t="str">
        <f>IF('1 - Solicitação'!D190="","",'1 - Solicitação'!D190)</f>
        <v/>
      </c>
      <c r="B29" s="383" t="str">
        <f>IF('1 - Solicitação'!J190="","",'1 - Solicitação'!J190)</f>
        <v/>
      </c>
      <c r="C29" s="384"/>
      <c r="D29" s="383" t="str">
        <f>IF('1 - Solicitação'!P190="","",'1 - Solicitação'!P190)</f>
        <v/>
      </c>
      <c r="E29" s="384"/>
      <c r="F29" s="119" t="str">
        <f>IF('1 - Solicitação'!Z190="","",'1 - Solicitação'!Z190)</f>
        <v/>
      </c>
      <c r="G29" s="120" t="str">
        <f>IF('1 - Solicitação'!AD190="","",'1 - Solicitação'!AD190)</f>
        <v/>
      </c>
      <c r="H29" s="120" t="str">
        <f>IF('1 - Solicitação'!AH190="","",'1 - Solicitação'!AH190)</f>
        <v/>
      </c>
      <c r="I29" s="15"/>
    </row>
    <row r="30" spans="1:9" hidden="1" x14ac:dyDescent="0.35">
      <c r="A30" s="119" t="str">
        <f>IF('1 - Solicitação'!D191="","",'1 - Solicitação'!D191)</f>
        <v/>
      </c>
      <c r="B30" s="383" t="str">
        <f>IF('1 - Solicitação'!J191="","",'1 - Solicitação'!J191)</f>
        <v/>
      </c>
      <c r="C30" s="384"/>
      <c r="D30" s="383" t="str">
        <f>IF('1 - Solicitação'!P191="","",'1 - Solicitação'!P191)</f>
        <v/>
      </c>
      <c r="E30" s="384"/>
      <c r="F30" s="119" t="str">
        <f>IF('1 - Solicitação'!Z191="","",'1 - Solicitação'!Z191)</f>
        <v/>
      </c>
      <c r="G30" s="120" t="str">
        <f>IF('1 - Solicitação'!AD191="","",'1 - Solicitação'!AD191)</f>
        <v/>
      </c>
      <c r="H30" s="120" t="str">
        <f>IF('1 - Solicitação'!AH191="","",'1 - Solicitação'!AH191)</f>
        <v/>
      </c>
      <c r="I30" s="15"/>
    </row>
    <row r="31" spans="1:9" ht="6" hidden="1" customHeight="1" x14ac:dyDescent="0.35">
      <c r="A31" s="15"/>
      <c r="B31" s="15"/>
      <c r="C31" s="15"/>
      <c r="D31" s="15"/>
      <c r="E31" s="15"/>
      <c r="F31" s="15"/>
      <c r="G31" s="15"/>
      <c r="H31" s="15"/>
      <c r="I31" s="15"/>
    </row>
  </sheetData>
  <sheetProtection sheet="1" formatCells="0" formatColumns="0" formatRows="0"/>
  <mergeCells count="40">
    <mergeCell ref="A6:H6"/>
    <mergeCell ref="B30:C30"/>
    <mergeCell ref="D30:E30"/>
    <mergeCell ref="A14:H14"/>
    <mergeCell ref="B27:C27"/>
    <mergeCell ref="D27:E27"/>
    <mergeCell ref="B28:C28"/>
    <mergeCell ref="D28:E28"/>
    <mergeCell ref="B29:C29"/>
    <mergeCell ref="D29:E29"/>
    <mergeCell ref="B24:C24"/>
    <mergeCell ref="D24:E24"/>
    <mergeCell ref="B25:C25"/>
    <mergeCell ref="D25:E25"/>
    <mergeCell ref="B26:C26"/>
    <mergeCell ref="D26:E26"/>
    <mergeCell ref="B21:C21"/>
    <mergeCell ref="D21:E21"/>
    <mergeCell ref="B22:C22"/>
    <mergeCell ref="D22:E22"/>
    <mergeCell ref="B23:C23"/>
    <mergeCell ref="D23:E23"/>
    <mergeCell ref="B18:C18"/>
    <mergeCell ref="D18:E18"/>
    <mergeCell ref="B19:C19"/>
    <mergeCell ref="D19:E19"/>
    <mergeCell ref="B20:C20"/>
    <mergeCell ref="D20:E20"/>
    <mergeCell ref="B15:C15"/>
    <mergeCell ref="D15:E15"/>
    <mergeCell ref="B16:C16"/>
    <mergeCell ref="D16:E16"/>
    <mergeCell ref="B17:C17"/>
    <mergeCell ref="D17:E17"/>
    <mergeCell ref="C12:H12"/>
    <mergeCell ref="C7:H7"/>
    <mergeCell ref="C8:H8"/>
    <mergeCell ref="C9:H9"/>
    <mergeCell ref="C10:H10"/>
    <mergeCell ref="C11:H11"/>
  </mergeCells>
  <dataValidations count="2">
    <dataValidation allowBlank="1" showInputMessage="1" showErrorMessage="1" errorTitle="Erro" error="Por favor, digite uma NS válida." sqref="B8:B12" xr:uid="{00000000-0002-0000-0A00-000000000000}"/>
    <dataValidation type="whole" operator="greaterThan" allowBlank="1" showInputMessage="1" showErrorMessage="1" errorTitle="Erro" error="Não é permitido entrar com números decimais. Por favor, insira um número inteiro." sqref="B4 H2:H3 B2" xr:uid="{00000000-0002-0000-0A00-000001000000}">
      <formula1>-1</formula1>
    </dataValidation>
  </dataValidations>
  <pageMargins left="0.511811024" right="0.511811024" top="0.78740157499999996" bottom="0.78740157499999996" header="0.31496062000000002" footer="0.31496062000000002"/>
  <headerFooter>
    <oddFooter>&amp;R_x000D_&amp;1#&amp;"Calibri"&amp;10&amp;K000000 Classificação: Direcionado</oddFooter>
  </headerFooter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ilha1"/>
  <dimension ref="A2:O143"/>
  <sheetViews>
    <sheetView workbookViewId="0">
      <selection activeCell="G3" sqref="G3"/>
    </sheetView>
  </sheetViews>
  <sheetFormatPr defaultRowHeight="14.5" x14ac:dyDescent="0.35"/>
  <cols>
    <col min="1" max="1" width="10.81640625" bestFit="1" customWidth="1"/>
    <col min="2" max="2" width="32.26953125" bestFit="1" customWidth="1"/>
    <col min="3" max="3" width="11.453125" customWidth="1"/>
    <col min="5" max="5" width="12.7265625" customWidth="1"/>
  </cols>
  <sheetData>
    <row r="2" spans="2:10" x14ac:dyDescent="0.35">
      <c r="B2" s="124" t="s">
        <v>7298</v>
      </c>
      <c r="C2" s="129">
        <f>IF(OR('1 - Solicitação'!D26="Sim",'1 - Solicitação'!D26="Não"),1,COUNTA('1 - Solicitação'!D16))</f>
        <v>1</v>
      </c>
      <c r="J2" s="122" t="str">
        <f>IF(I5=1,J5,IF(I6=1,J6,""))</f>
        <v>O campo "Dados da Obra - Endereço" deve ser preenchido.</v>
      </c>
    </row>
    <row r="3" spans="2:10" x14ac:dyDescent="0.35">
      <c r="B3" s="125" t="s">
        <v>7291</v>
      </c>
      <c r="C3" s="130">
        <f>IF(OR(AND('1 - Solicitação'!$D$16&lt;&gt;"",'1 - Solicitação'!$D$26="N/A"),'1 - Solicitação'!$D$26="Sim",'1 - Solicitação'!$D$26="Não"),1,0)</f>
        <v>1</v>
      </c>
    </row>
    <row r="4" spans="2:10" x14ac:dyDescent="0.35">
      <c r="B4" s="125" t="s">
        <v>7337</v>
      </c>
      <c r="C4" s="130">
        <f>IF('1 - Solicitação'!$D$26="Sim",COUNTA('1 - Solicitação'!$M$26),1)</f>
        <v>1</v>
      </c>
    </row>
    <row r="5" spans="2:10" x14ac:dyDescent="0.35">
      <c r="B5" s="125" t="s">
        <v>805</v>
      </c>
      <c r="C5" s="130">
        <f>IF('1 - Solicitação'!$D$26="Sim",COUNTA('1 - Solicitação'!$Y$26),1)</f>
        <v>1</v>
      </c>
      <c r="I5">
        <f>IF(J5="",0,1)</f>
        <v>1</v>
      </c>
      <c r="J5" t="str">
        <f>IF(COUNTIF($C$2:$C$62,"0")&gt;0,"O campo """&amp;INDEX($B$2:$B$62,MATCH(0,$C$2:$C$62,0))&amp;""" deve ser preenchido.","")</f>
        <v>O campo "Dados da Obra - Endereço" deve ser preenchido.</v>
      </c>
    </row>
    <row r="6" spans="2:10" x14ac:dyDescent="0.35">
      <c r="B6" s="125" t="s">
        <v>7292</v>
      </c>
      <c r="C6" s="130">
        <f>COUNTA('1 - Solicitação'!I32)</f>
        <v>0</v>
      </c>
      <c r="I6">
        <f>IF(J6="",0,1)</f>
        <v>1</v>
      </c>
      <c r="J6" t="str">
        <f>IF('1 - Solicitação'!AB93='1 - Solicitação'!H108,"O E-mail do TLH não pode ser o mesmo do consumidor.","")</f>
        <v>O E-mail do TLH não pode ser o mesmo do consumidor.</v>
      </c>
    </row>
    <row r="7" spans="2:10" x14ac:dyDescent="0.35">
      <c r="B7" s="125" t="s">
        <v>7293</v>
      </c>
      <c r="C7" s="130">
        <f>COUNTA('1 - Solicitação'!AF32)</f>
        <v>0</v>
      </c>
    </row>
    <row r="8" spans="2:10" x14ac:dyDescent="0.35">
      <c r="B8" s="125" t="s">
        <v>7294</v>
      </c>
      <c r="C8" s="130">
        <f>COUNTA('1 - Solicitação'!Q34)</f>
        <v>0</v>
      </c>
    </row>
    <row r="9" spans="2:10" x14ac:dyDescent="0.35">
      <c r="B9" s="125" t="s">
        <v>7295</v>
      </c>
      <c r="C9" s="130">
        <f>COUNTA('1 - Solicitação'!AF34)</f>
        <v>0</v>
      </c>
    </row>
    <row r="10" spans="2:10" x14ac:dyDescent="0.35">
      <c r="B10" s="125" t="s">
        <v>7296</v>
      </c>
      <c r="C10" s="130">
        <f>COUNTA('1 - Solicitação'!I36)</f>
        <v>0</v>
      </c>
    </row>
    <row r="11" spans="2:10" x14ac:dyDescent="0.35">
      <c r="B11" s="125" t="s">
        <v>15</v>
      </c>
      <c r="C11" s="130">
        <f>COUNTA('1 - Solicitação'!K43)</f>
        <v>0</v>
      </c>
    </row>
    <row r="12" spans="2:10" x14ac:dyDescent="0.35">
      <c r="B12" s="125" t="s">
        <v>7299</v>
      </c>
      <c r="C12" s="130">
        <f>COUNTA('1 - Solicitação'!M55)</f>
        <v>0</v>
      </c>
    </row>
    <row r="13" spans="2:10" x14ac:dyDescent="0.35">
      <c r="B13" s="125" t="s">
        <v>7300</v>
      </c>
      <c r="C13" s="130">
        <f>COUNTA('1 - Solicitação'!M57:T57)</f>
        <v>0</v>
      </c>
    </row>
    <row r="14" spans="2:10" x14ac:dyDescent="0.35">
      <c r="B14" s="125" t="s">
        <v>7301</v>
      </c>
      <c r="C14" s="130">
        <f>COUNTA('1 - Solicitação'!AF57:AJ57)</f>
        <v>0</v>
      </c>
    </row>
    <row r="15" spans="2:10" x14ac:dyDescent="0.35">
      <c r="B15" s="125" t="s">
        <v>7303</v>
      </c>
      <c r="C15" s="130">
        <f>IF(SUM(COUNTA('1 - Solicitação'!K65),COUNTA('1 - Solicitação'!N65),COUNTA('1 - Solicitação'!S65),COUNTA('1 - Solicitação'!Z65))&gt;0,1,0)</f>
        <v>0</v>
      </c>
    </row>
    <row r="16" spans="2:10" x14ac:dyDescent="0.35">
      <c r="B16" s="125" t="s">
        <v>7304</v>
      </c>
      <c r="C16" s="130">
        <f>COUNTA('1 - Solicitação'!S72)</f>
        <v>0</v>
      </c>
    </row>
    <row r="17" spans="2:3" x14ac:dyDescent="0.35">
      <c r="B17" s="125" t="s">
        <v>7305</v>
      </c>
      <c r="C17" s="130">
        <f>COUNTA('1 - Solicitação'!K74)</f>
        <v>0</v>
      </c>
    </row>
    <row r="18" spans="2:3" x14ac:dyDescent="0.35">
      <c r="B18" s="125" t="s">
        <v>7306</v>
      </c>
      <c r="C18" s="130">
        <f>COUNTA('1 - Solicitação'!G76)</f>
        <v>0</v>
      </c>
    </row>
    <row r="19" spans="2:3" x14ac:dyDescent="0.35">
      <c r="B19" s="125" t="s">
        <v>7311</v>
      </c>
      <c r="C19" s="130">
        <f>COUNTA('1 - Solicitação'!P76)</f>
        <v>0</v>
      </c>
    </row>
    <row r="20" spans="2:3" x14ac:dyDescent="0.35">
      <c r="B20" s="125" t="s">
        <v>7309</v>
      </c>
      <c r="C20" s="130">
        <f>COUNTA('1 - Solicitação'!AD76)</f>
        <v>0</v>
      </c>
    </row>
    <row r="21" spans="2:3" x14ac:dyDescent="0.35">
      <c r="B21" s="125" t="s">
        <v>7307</v>
      </c>
      <c r="C21" s="130">
        <f>COUNTA('1 - Solicitação'!K78)</f>
        <v>0</v>
      </c>
    </row>
    <row r="22" spans="2:3" x14ac:dyDescent="0.35">
      <c r="B22" s="125" t="s">
        <v>7308</v>
      </c>
      <c r="C22" s="130">
        <f>COUNTA('1 - Solicitação'!G80)</f>
        <v>0</v>
      </c>
    </row>
    <row r="23" spans="2:3" x14ac:dyDescent="0.35">
      <c r="B23" s="125" t="s">
        <v>7312</v>
      </c>
      <c r="C23" s="130">
        <f>COUNTA('1 - Solicitação'!P80)</f>
        <v>0</v>
      </c>
    </row>
    <row r="24" spans="2:3" x14ac:dyDescent="0.35">
      <c r="B24" s="125" t="s">
        <v>7310</v>
      </c>
      <c r="C24" s="130">
        <f>COUNTA('1 - Solicitação'!AD80)</f>
        <v>0</v>
      </c>
    </row>
    <row r="25" spans="2:3" x14ac:dyDescent="0.35">
      <c r="B25" s="125" t="s">
        <v>2110</v>
      </c>
      <c r="C25" s="130">
        <f>COUNTA('1 - Solicitação'!P84:P86)</f>
        <v>0</v>
      </c>
    </row>
    <row r="26" spans="2:3" x14ac:dyDescent="0.35">
      <c r="B26" s="125" t="s">
        <v>7314</v>
      </c>
      <c r="C26" s="130">
        <f>COUNTA('1 - Solicitação'!H91)</f>
        <v>0</v>
      </c>
    </row>
    <row r="27" spans="2:3" x14ac:dyDescent="0.35">
      <c r="B27" s="125" t="s">
        <v>7316</v>
      </c>
      <c r="C27" s="130">
        <f>COUNTA('1 - Solicitação'!H93)</f>
        <v>0</v>
      </c>
    </row>
    <row r="28" spans="2:3" x14ac:dyDescent="0.35">
      <c r="B28" s="125" t="s">
        <v>7317</v>
      </c>
      <c r="C28" s="130">
        <f>COUNTA('1 - Solicitação'!AB93)</f>
        <v>0</v>
      </c>
    </row>
    <row r="29" spans="2:3" x14ac:dyDescent="0.35">
      <c r="B29" s="125" t="s">
        <v>7318</v>
      </c>
      <c r="C29" s="130">
        <f>COUNTA('1 - Solicitação'!AD98:AJ98)</f>
        <v>0</v>
      </c>
    </row>
    <row r="30" spans="2:3" x14ac:dyDescent="0.35">
      <c r="B30" s="125" t="s">
        <v>7319</v>
      </c>
      <c r="C30" s="130">
        <f>COUNTA('1 - Solicitação'!M100)</f>
        <v>0</v>
      </c>
    </row>
    <row r="31" spans="2:3" x14ac:dyDescent="0.35">
      <c r="B31" s="125" t="s">
        <v>2112</v>
      </c>
      <c r="C31" s="130">
        <f>IF('1 - Solicitação'!$K$98="Pessoa Física",1,COUNTA('1 - Solicitação'!J102))</f>
        <v>0</v>
      </c>
    </row>
    <row r="32" spans="2:3" x14ac:dyDescent="0.35">
      <c r="B32" s="125" t="s">
        <v>2120</v>
      </c>
      <c r="C32" s="130">
        <f>IF('1 - Solicitação'!$K$98="Pessoa Física",1,COUNTA('1 - Solicitação'!S102))</f>
        <v>0</v>
      </c>
    </row>
    <row r="33" spans="2:3" x14ac:dyDescent="0.35">
      <c r="B33" s="125" t="s">
        <v>7320</v>
      </c>
      <c r="C33" s="130">
        <f>IF('1 - Solicitação'!$K$98="Pessoa Jurídica",1,COUNTA('1 - Solicitação'!S104))</f>
        <v>0</v>
      </c>
    </row>
    <row r="34" spans="2:3" x14ac:dyDescent="0.35">
      <c r="B34" s="125" t="s">
        <v>7321</v>
      </c>
      <c r="C34" s="130">
        <f>IF('1 - Solicitação'!$K$98="Pessoa Jurídica",1,COUNTA('1 - Solicitação'!AF104))</f>
        <v>0</v>
      </c>
    </row>
    <row r="35" spans="2:3" x14ac:dyDescent="0.35">
      <c r="B35" s="125" t="s">
        <v>7322</v>
      </c>
      <c r="C35" s="130">
        <f>IF('1 - Solicitação'!$K$98="Pessoa Jurídica",1,COUNTA('1 - Solicitação'!AF104))</f>
        <v>0</v>
      </c>
    </row>
    <row r="36" spans="2:3" x14ac:dyDescent="0.35">
      <c r="B36" s="125" t="s">
        <v>7323</v>
      </c>
      <c r="C36" s="130">
        <f>COUNTA('1 - Solicitação'!W106)*COUNTA('1 - Solicitação'!AF106)</f>
        <v>0</v>
      </c>
    </row>
    <row r="37" spans="2:3" x14ac:dyDescent="0.35">
      <c r="B37" s="125" t="s">
        <v>7324</v>
      </c>
      <c r="C37" s="130">
        <f>COUNTA('1 - Solicitação'!H108)</f>
        <v>0</v>
      </c>
    </row>
    <row r="38" spans="2:3" x14ac:dyDescent="0.35">
      <c r="B38" s="125" t="s">
        <v>7325</v>
      </c>
      <c r="C38" s="130">
        <f>IF('1 - Solicitação'!$D$114="Outro – Informe o endereço completo",COUNTA('1 - Solicitação'!I116))</f>
        <v>0</v>
      </c>
    </row>
    <row r="39" spans="2:3" x14ac:dyDescent="0.35">
      <c r="B39" s="125" t="s">
        <v>7326</v>
      </c>
      <c r="C39" s="130">
        <f>IF('1 - Solicitação'!$D$114="Outro – Informe o endereço completo",COUNTA('1 - Solicitação'!AF116))</f>
        <v>0</v>
      </c>
    </row>
    <row r="40" spans="2:3" x14ac:dyDescent="0.35">
      <c r="B40" s="125" t="s">
        <v>7327</v>
      </c>
      <c r="C40" s="130">
        <f>IF('1 - Solicitação'!$D$114="Outro – Informe o endereço completo",COUNTA('1 - Solicitação'!Q118))</f>
        <v>0</v>
      </c>
    </row>
    <row r="41" spans="2:3" x14ac:dyDescent="0.35">
      <c r="B41" s="125" t="s">
        <v>7329</v>
      </c>
      <c r="C41" s="130">
        <f>IF('1 - Solicitação'!$D$114="Outro – Informe o endereço completo",COUNTA('1 - Solicitação'!AF118))</f>
        <v>0</v>
      </c>
    </row>
    <row r="42" spans="2:3" x14ac:dyDescent="0.35">
      <c r="B42" s="125" t="s">
        <v>7328</v>
      </c>
      <c r="C42" s="130">
        <f>IF('1 - Solicitação'!$D$114="Outro – Informe o endereço completo",COUNTA('1 - Solicitação'!I120))</f>
        <v>0</v>
      </c>
    </row>
    <row r="43" spans="2:3" x14ac:dyDescent="0.35">
      <c r="B43" s="125" t="s">
        <v>2763</v>
      </c>
      <c r="C43" s="130">
        <f>IF('1 - Solicitação'!$D$114="Outro – Informe o endereço completo",COUNTA('1 - Solicitação'!AF120))</f>
        <v>0</v>
      </c>
    </row>
    <row r="44" spans="2:3" x14ac:dyDescent="0.35">
      <c r="B44" s="125" t="s">
        <v>7330</v>
      </c>
      <c r="C44" s="130">
        <f>IF('1 - Solicitação'!$K$130="Outras",1,COUNTA('1 - Solicitação'!S130))</f>
        <v>0</v>
      </c>
    </row>
    <row r="45" spans="2:3" x14ac:dyDescent="0.35">
      <c r="B45" s="125" t="s">
        <v>7331</v>
      </c>
      <c r="C45" s="130">
        <f>IF(OR('1 - Solicitação'!$K$130="Outras",'1 - Solicitação'!K130="Ligação Nova"),1,COUNTA('1 - Solicitação'!AD130))</f>
        <v>0</v>
      </c>
    </row>
    <row r="46" spans="2:3" x14ac:dyDescent="0.35">
      <c r="B46" s="125" t="s">
        <v>7332</v>
      </c>
      <c r="C46" s="130">
        <f>COUNTA(GpAtividade)</f>
        <v>0</v>
      </c>
    </row>
    <row r="47" spans="2:3" x14ac:dyDescent="0.35">
      <c r="B47" s="125" t="s">
        <v>1504</v>
      </c>
      <c r="C47" s="130">
        <f>COUNTA(RamAtividade)</f>
        <v>0</v>
      </c>
    </row>
    <row r="48" spans="2:3" x14ac:dyDescent="0.35">
      <c r="B48" s="125" t="s">
        <v>7333</v>
      </c>
      <c r="C48" s="130">
        <f>COUNTA('1 - Solicitação'!K138)</f>
        <v>0</v>
      </c>
    </row>
    <row r="49" spans="2:3" x14ac:dyDescent="0.35">
      <c r="B49" s="125" t="s">
        <v>7334</v>
      </c>
      <c r="C49" s="130">
        <f>COUNTA('1 - Solicitação'!K140)</f>
        <v>0</v>
      </c>
    </row>
    <row r="50" spans="2:3" x14ac:dyDescent="0.35">
      <c r="B50" s="125" t="s">
        <v>7335</v>
      </c>
      <c r="C50" s="130">
        <f>COUNTA('1 - Solicitação'!K142)</f>
        <v>0</v>
      </c>
    </row>
    <row r="51" spans="2:3" x14ac:dyDescent="0.35">
      <c r="B51" s="125" t="s">
        <v>2131</v>
      </c>
      <c r="C51" s="130">
        <f>COUNTA('1 - Solicitação'!K144)</f>
        <v>0</v>
      </c>
    </row>
    <row r="52" spans="2:3" x14ac:dyDescent="0.35">
      <c r="B52" s="125" t="s">
        <v>23</v>
      </c>
      <c r="C52" s="130">
        <f>COUNTA('1 - Solicitação'!K146)</f>
        <v>0</v>
      </c>
    </row>
    <row r="53" spans="2:3" x14ac:dyDescent="0.35">
      <c r="B53" s="125" t="s">
        <v>7336</v>
      </c>
      <c r="C53" s="130">
        <f>COUNTA('1 - Solicitação'!L152)*COUNTA('1 - Solicitação'!L154)*COUNTA('1 - Solicitação'!L156)*COUNTA('1 - Solicitação'!AI152)*COUNTA('1 - Solicitação'!AI154)*COUNTA('1 - Solicitação'!AI156)</f>
        <v>0</v>
      </c>
    </row>
    <row r="54" spans="2:3" x14ac:dyDescent="0.35">
      <c r="B54" s="125"/>
      <c r="C54" s="130"/>
    </row>
    <row r="55" spans="2:3" x14ac:dyDescent="0.35">
      <c r="B55" s="125"/>
      <c r="C55" s="130"/>
    </row>
    <row r="56" spans="2:3" x14ac:dyDescent="0.35">
      <c r="B56" s="125"/>
      <c r="C56" s="130"/>
    </row>
    <row r="57" spans="2:3" x14ac:dyDescent="0.35">
      <c r="B57" s="125"/>
      <c r="C57" s="130"/>
    </row>
    <row r="58" spans="2:3" x14ac:dyDescent="0.35">
      <c r="B58" s="125"/>
      <c r="C58" s="130"/>
    </row>
    <row r="59" spans="2:3" x14ac:dyDescent="0.35">
      <c r="B59" s="125"/>
      <c r="C59" s="130"/>
    </row>
    <row r="60" spans="2:3" x14ac:dyDescent="0.35">
      <c r="B60" s="125"/>
      <c r="C60" s="130"/>
    </row>
    <row r="61" spans="2:3" x14ac:dyDescent="0.35">
      <c r="B61" s="125"/>
      <c r="C61" s="130"/>
    </row>
    <row r="62" spans="2:3" x14ac:dyDescent="0.35">
      <c r="B62" s="126"/>
      <c r="C62" s="131"/>
    </row>
    <row r="79" spans="2:4" x14ac:dyDescent="0.35">
      <c r="B79" t="s">
        <v>7339</v>
      </c>
      <c r="D79" t="s">
        <v>7338</v>
      </c>
    </row>
    <row r="80" spans="2:4" x14ac:dyDescent="0.35">
      <c r="B80" t="s">
        <v>7340</v>
      </c>
      <c r="D80" t="s">
        <v>7341</v>
      </c>
    </row>
    <row r="84" spans="1:13" x14ac:dyDescent="0.35">
      <c r="B84" t="s">
        <v>2123</v>
      </c>
    </row>
    <row r="86" spans="1:13" ht="15.5" x14ac:dyDescent="0.35">
      <c r="A86" s="84"/>
      <c r="B86" s="85"/>
    </row>
    <row r="87" spans="1:13" ht="15.5" x14ac:dyDescent="0.35">
      <c r="A87" s="84" t="s">
        <v>2112</v>
      </c>
      <c r="B87" s="85">
        <f>'1 - Solicitação'!J102</f>
        <v>0</v>
      </c>
    </row>
    <row r="88" spans="1:13" x14ac:dyDescent="0.35">
      <c r="A88" s="86" t="s">
        <v>2112</v>
      </c>
      <c r="B88" s="87">
        <f>IFERROR(MID($B$87,LEN($B$87)-B89,1),0)</f>
        <v>0</v>
      </c>
      <c r="C88" s="87">
        <f>IFERROR(MID($B$87,LEN($B$87)-C89,1),0)</f>
        <v>0</v>
      </c>
      <c r="D88" s="87">
        <f>IFERROR(MID($B$87,LEN($B$87)-D89,1),0)</f>
        <v>0</v>
      </c>
      <c r="E88" s="87">
        <f>IFERROR(MID($B$87,LEN($B$87)-E89,1),0)</f>
        <v>0</v>
      </c>
      <c r="F88" s="87">
        <f t="shared" ref="F88:L88" si="0">IFERROR(MID($B$87,LEN($B$87)-F89,1),0)</f>
        <v>0</v>
      </c>
      <c r="G88" s="87">
        <f t="shared" si="0"/>
        <v>0</v>
      </c>
      <c r="H88" s="87">
        <f t="shared" si="0"/>
        <v>0</v>
      </c>
      <c r="I88" s="87">
        <f t="shared" si="0"/>
        <v>0</v>
      </c>
      <c r="J88" s="87">
        <f t="shared" si="0"/>
        <v>0</v>
      </c>
      <c r="K88" s="87">
        <f>IFERROR(MID($B$87,LEN($B$87)-K89,1),0)</f>
        <v>0</v>
      </c>
      <c r="L88" s="87" t="str">
        <f t="shared" si="0"/>
        <v>0</v>
      </c>
      <c r="M88" s="87"/>
    </row>
    <row r="89" spans="1:13" x14ac:dyDescent="0.35">
      <c r="A89" s="86" t="s">
        <v>2113</v>
      </c>
      <c r="B89" s="87">
        <v>10</v>
      </c>
      <c r="C89" s="87">
        <v>9</v>
      </c>
      <c r="D89" s="87">
        <v>8</v>
      </c>
      <c r="E89" s="87">
        <v>7</v>
      </c>
      <c r="F89" s="87">
        <v>6</v>
      </c>
      <c r="G89" s="87">
        <v>5</v>
      </c>
      <c r="H89" s="87">
        <v>4</v>
      </c>
      <c r="I89" s="87">
        <v>3</v>
      </c>
      <c r="J89" s="87">
        <v>2</v>
      </c>
      <c r="K89" s="86">
        <v>1</v>
      </c>
      <c r="L89" s="86">
        <v>0</v>
      </c>
    </row>
    <row r="90" spans="1:13" x14ac:dyDescent="0.35">
      <c r="A90" s="86" t="s">
        <v>2114</v>
      </c>
      <c r="B90" s="86">
        <f>B89*B88</f>
        <v>0</v>
      </c>
      <c r="C90" s="86">
        <f t="shared" ref="C90:J90" si="1">C89*C88</f>
        <v>0</v>
      </c>
      <c r="D90" s="86">
        <f t="shared" si="1"/>
        <v>0</v>
      </c>
      <c r="E90" s="86">
        <f t="shared" si="1"/>
        <v>0</v>
      </c>
      <c r="F90" s="86">
        <f t="shared" si="1"/>
        <v>0</v>
      </c>
      <c r="G90" s="86">
        <f t="shared" si="1"/>
        <v>0</v>
      </c>
      <c r="H90" s="86">
        <f t="shared" si="1"/>
        <v>0</v>
      </c>
      <c r="I90" s="86">
        <f t="shared" si="1"/>
        <v>0</v>
      </c>
      <c r="J90" s="86">
        <f t="shared" si="1"/>
        <v>0</v>
      </c>
    </row>
    <row r="91" spans="1:13" ht="15.5" x14ac:dyDescent="0.35">
      <c r="A91" s="86" t="s">
        <v>2115</v>
      </c>
      <c r="B91" s="86">
        <f>SUMPRODUCT(B90:J90)</f>
        <v>0</v>
      </c>
      <c r="C91" s="86" t="s">
        <v>2116</v>
      </c>
      <c r="D91" s="86">
        <f>MOD(B91,11)</f>
        <v>0</v>
      </c>
      <c r="E91" s="88" t="s">
        <v>2117</v>
      </c>
      <c r="F91" s="88">
        <f>IF(D91&lt;2,0,11-D91)</f>
        <v>0</v>
      </c>
      <c r="I91" s="89"/>
      <c r="J91" s="89"/>
    </row>
    <row r="92" spans="1:13" x14ac:dyDescent="0.35">
      <c r="A92" s="89"/>
      <c r="B92" s="89"/>
      <c r="C92" s="89"/>
      <c r="D92" s="89"/>
      <c r="E92" s="89"/>
      <c r="F92" s="89"/>
      <c r="G92" s="89"/>
      <c r="H92" s="89"/>
      <c r="I92" s="89"/>
      <c r="J92" s="89"/>
    </row>
    <row r="93" spans="1:13" x14ac:dyDescent="0.35">
      <c r="A93" s="86" t="s">
        <v>2112</v>
      </c>
      <c r="B93" s="87">
        <f>B88</f>
        <v>0</v>
      </c>
      <c r="C93" s="86">
        <f t="shared" ref="C93:L93" si="2">C88</f>
        <v>0</v>
      </c>
      <c r="D93" s="86">
        <f t="shared" si="2"/>
        <v>0</v>
      </c>
      <c r="E93" s="86">
        <f t="shared" si="2"/>
        <v>0</v>
      </c>
      <c r="F93" s="86">
        <f t="shared" si="2"/>
        <v>0</v>
      </c>
      <c r="G93" s="86">
        <f t="shared" si="2"/>
        <v>0</v>
      </c>
      <c r="H93" s="86">
        <f t="shared" si="2"/>
        <v>0</v>
      </c>
      <c r="I93" s="86">
        <f t="shared" si="2"/>
        <v>0</v>
      </c>
      <c r="J93" s="86">
        <f t="shared" si="2"/>
        <v>0</v>
      </c>
      <c r="K93" s="86">
        <f t="shared" si="2"/>
        <v>0</v>
      </c>
      <c r="L93" s="86" t="str">
        <f t="shared" si="2"/>
        <v>0</v>
      </c>
    </row>
    <row r="94" spans="1:13" x14ac:dyDescent="0.35">
      <c r="A94" s="86" t="s">
        <v>2113</v>
      </c>
      <c r="B94" s="86">
        <v>11</v>
      </c>
      <c r="C94" s="86">
        <v>10</v>
      </c>
      <c r="D94" s="86">
        <v>9</v>
      </c>
      <c r="E94" s="86">
        <v>8</v>
      </c>
      <c r="F94" s="86">
        <v>7</v>
      </c>
      <c r="G94" s="86">
        <v>6</v>
      </c>
      <c r="H94" s="86">
        <v>5</v>
      </c>
      <c r="I94" s="86">
        <v>4</v>
      </c>
      <c r="J94" s="86">
        <v>3</v>
      </c>
      <c r="K94" s="86">
        <v>2</v>
      </c>
    </row>
    <row r="95" spans="1:13" x14ac:dyDescent="0.35">
      <c r="A95" s="86" t="s">
        <v>2114</v>
      </c>
      <c r="B95" s="86">
        <f>B93*B94</f>
        <v>0</v>
      </c>
      <c r="C95" s="86">
        <f t="shared" ref="C95:K95" si="3">C93*C94</f>
        <v>0</v>
      </c>
      <c r="D95" s="86">
        <f t="shared" si="3"/>
        <v>0</v>
      </c>
      <c r="E95" s="86">
        <f t="shared" si="3"/>
        <v>0</v>
      </c>
      <c r="F95" s="86">
        <f t="shared" si="3"/>
        <v>0</v>
      </c>
      <c r="G95" s="86">
        <f t="shared" si="3"/>
        <v>0</v>
      </c>
      <c r="H95" s="86">
        <f t="shared" si="3"/>
        <v>0</v>
      </c>
      <c r="I95" s="86">
        <f t="shared" si="3"/>
        <v>0</v>
      </c>
      <c r="J95" s="86">
        <f t="shared" si="3"/>
        <v>0</v>
      </c>
      <c r="K95" s="86">
        <f t="shared" si="3"/>
        <v>0</v>
      </c>
    </row>
    <row r="96" spans="1:13" ht="15.5" x14ac:dyDescent="0.35">
      <c r="A96" s="86" t="s">
        <v>2115</v>
      </c>
      <c r="B96" s="86">
        <f>SUM(B95:K95)</f>
        <v>0</v>
      </c>
      <c r="C96" s="86" t="s">
        <v>2116</v>
      </c>
      <c r="D96" s="86">
        <f>MOD(B96,11)</f>
        <v>0</v>
      </c>
      <c r="E96" s="88" t="s">
        <v>2118</v>
      </c>
      <c r="F96" s="88">
        <f>IF(D96&lt;2,0,11-D96)</f>
        <v>0</v>
      </c>
      <c r="G96" s="89"/>
      <c r="H96" s="89"/>
      <c r="I96" s="89"/>
      <c r="J96" s="89"/>
    </row>
    <row r="97" spans="1:15" x14ac:dyDescent="0.35">
      <c r="A97" s="86" t="s">
        <v>2119</v>
      </c>
      <c r="B97" s="90" t="b">
        <f>IF(AND(K88*1=F91,L88*1=F96),TRUE)</f>
        <v>1</v>
      </c>
      <c r="C97" s="89"/>
      <c r="D97" s="89"/>
      <c r="E97" s="89"/>
      <c r="F97" s="89"/>
      <c r="G97" s="89"/>
      <c r="H97" s="89"/>
      <c r="I97" s="89"/>
      <c r="J97" s="89"/>
    </row>
    <row r="98" spans="1:15" ht="15" customHeight="1" x14ac:dyDescent="0.35">
      <c r="A98" s="89"/>
      <c r="B98" s="89"/>
      <c r="C98" s="89"/>
      <c r="D98" s="89"/>
      <c r="E98" s="89"/>
      <c r="F98" s="89"/>
      <c r="G98" s="89"/>
      <c r="H98" s="89"/>
      <c r="I98" s="89"/>
      <c r="J98" s="89"/>
    </row>
    <row r="99" spans="1:15" ht="15.5" x14ac:dyDescent="0.35">
      <c r="A99" s="88" t="s">
        <v>2120</v>
      </c>
      <c r="B99" s="87">
        <f>'1 - Solicitação'!S102</f>
        <v>0</v>
      </c>
    </row>
    <row r="100" spans="1:15" x14ac:dyDescent="0.35">
      <c r="A100" s="86" t="s">
        <v>2120</v>
      </c>
      <c r="B100" s="87">
        <f>IFERROR(MID($B$99,LEN($B$99)-B101,1),0)</f>
        <v>0</v>
      </c>
      <c r="C100" s="87">
        <f>IFERROR(MID($B$99,LEN($B$99)-C101,1),0)</f>
        <v>0</v>
      </c>
      <c r="D100" s="87">
        <f>IFERROR(MID($B$99,LEN($B$99)-D101,1),0)</f>
        <v>0</v>
      </c>
      <c r="E100" s="87">
        <f>IFERROR(MID($B$99,LEN($B$99)-E101,1),0)</f>
        <v>0</v>
      </c>
      <c r="F100" s="87">
        <f t="shared" ref="F100:O100" si="4">IFERROR(MID($B$99,LEN($B$99)-F101,1),0)</f>
        <v>0</v>
      </c>
      <c r="G100" s="87">
        <f t="shared" si="4"/>
        <v>0</v>
      </c>
      <c r="H100" s="87">
        <f t="shared" si="4"/>
        <v>0</v>
      </c>
      <c r="I100" s="87">
        <f t="shared" si="4"/>
        <v>0</v>
      </c>
      <c r="J100" s="87">
        <f t="shared" si="4"/>
        <v>0</v>
      </c>
      <c r="K100" s="87">
        <f t="shared" si="4"/>
        <v>0</v>
      </c>
      <c r="L100" s="87">
        <f t="shared" si="4"/>
        <v>0</v>
      </c>
      <c r="M100" s="87">
        <f t="shared" si="4"/>
        <v>0</v>
      </c>
      <c r="N100" s="87">
        <f t="shared" si="4"/>
        <v>0</v>
      </c>
      <c r="O100" s="87" t="str">
        <f t="shared" si="4"/>
        <v>0</v>
      </c>
    </row>
    <row r="101" spans="1:15" x14ac:dyDescent="0.35">
      <c r="A101" s="86" t="s">
        <v>2121</v>
      </c>
      <c r="B101" s="87">
        <v>13</v>
      </c>
      <c r="C101" s="87">
        <v>12</v>
      </c>
      <c r="D101" s="87">
        <v>11</v>
      </c>
      <c r="E101" s="87">
        <v>10</v>
      </c>
      <c r="F101" s="87">
        <v>9</v>
      </c>
      <c r="G101" s="87">
        <v>8</v>
      </c>
      <c r="H101" s="87">
        <v>7</v>
      </c>
      <c r="I101" s="87">
        <v>6</v>
      </c>
      <c r="J101" s="87">
        <v>5</v>
      </c>
      <c r="K101" s="87">
        <v>4</v>
      </c>
      <c r="L101" s="87">
        <v>3</v>
      </c>
      <c r="M101" s="87">
        <v>2</v>
      </c>
      <c r="N101" s="87">
        <v>1</v>
      </c>
      <c r="O101" s="87">
        <v>0</v>
      </c>
    </row>
    <row r="102" spans="1:15" x14ac:dyDescent="0.35">
      <c r="A102" s="86" t="s">
        <v>2122</v>
      </c>
      <c r="B102" s="87">
        <v>5</v>
      </c>
      <c r="C102" s="87">
        <v>4</v>
      </c>
      <c r="D102" s="87">
        <v>3</v>
      </c>
      <c r="E102" s="87">
        <v>2</v>
      </c>
      <c r="F102" s="87">
        <v>9</v>
      </c>
      <c r="G102" s="87">
        <v>8</v>
      </c>
      <c r="H102" s="87">
        <v>7</v>
      </c>
      <c r="I102" s="87">
        <v>6</v>
      </c>
      <c r="J102" s="87">
        <v>5</v>
      </c>
      <c r="K102" s="86">
        <v>4</v>
      </c>
      <c r="L102" s="86">
        <v>3</v>
      </c>
      <c r="M102" s="87">
        <v>2</v>
      </c>
    </row>
    <row r="103" spans="1:15" x14ac:dyDescent="0.35">
      <c r="A103" s="86" t="s">
        <v>2114</v>
      </c>
      <c r="B103" s="86">
        <f>B102*B100</f>
        <v>0</v>
      </c>
      <c r="C103" s="86">
        <f t="shared" ref="C103:M103" si="5">C102*C100</f>
        <v>0</v>
      </c>
      <c r="D103" s="86">
        <f t="shared" si="5"/>
        <v>0</v>
      </c>
      <c r="E103" s="86">
        <f t="shared" si="5"/>
        <v>0</v>
      </c>
      <c r="F103" s="86">
        <f t="shared" si="5"/>
        <v>0</v>
      </c>
      <c r="G103" s="86">
        <f t="shared" si="5"/>
        <v>0</v>
      </c>
      <c r="H103" s="86">
        <f t="shared" si="5"/>
        <v>0</v>
      </c>
      <c r="I103" s="86">
        <f t="shared" si="5"/>
        <v>0</v>
      </c>
      <c r="J103" s="86">
        <f t="shared" si="5"/>
        <v>0</v>
      </c>
      <c r="K103" s="86">
        <f t="shared" si="5"/>
        <v>0</v>
      </c>
      <c r="L103" s="86">
        <f t="shared" si="5"/>
        <v>0</v>
      </c>
      <c r="M103" s="86">
        <f t="shared" si="5"/>
        <v>0</v>
      </c>
    </row>
    <row r="104" spans="1:15" x14ac:dyDescent="0.35">
      <c r="A104" s="86" t="s">
        <v>2115</v>
      </c>
      <c r="B104" s="86">
        <f>SUMPRODUCT(B103:M103)</f>
        <v>0</v>
      </c>
      <c r="C104" s="86" t="s">
        <v>2116</v>
      </c>
      <c r="D104" s="86">
        <f>MOD(B104,11)</f>
        <v>0</v>
      </c>
      <c r="E104" s="86" t="s">
        <v>2117</v>
      </c>
      <c r="F104" s="86">
        <f>IF(D104&lt;2,0,11-D104)</f>
        <v>0</v>
      </c>
      <c r="I104" s="89"/>
      <c r="J104" s="89"/>
    </row>
    <row r="105" spans="1:15" x14ac:dyDescent="0.35">
      <c r="A105" s="89"/>
      <c r="B105" s="89"/>
      <c r="C105" s="89"/>
      <c r="D105" s="89"/>
      <c r="E105" s="89"/>
      <c r="F105" s="89"/>
      <c r="G105" s="89"/>
      <c r="H105" s="89"/>
      <c r="I105" s="89"/>
      <c r="J105" s="89"/>
    </row>
    <row r="106" spans="1:15" x14ac:dyDescent="0.35">
      <c r="A106" s="86" t="s">
        <v>2120</v>
      </c>
      <c r="B106" s="87">
        <f>B100</f>
        <v>0</v>
      </c>
      <c r="C106" s="87">
        <f t="shared" ref="C106:O106" si="6">C100</f>
        <v>0</v>
      </c>
      <c r="D106" s="87">
        <f t="shared" si="6"/>
        <v>0</v>
      </c>
      <c r="E106" s="87">
        <f t="shared" si="6"/>
        <v>0</v>
      </c>
      <c r="F106" s="87">
        <f t="shared" si="6"/>
        <v>0</v>
      </c>
      <c r="G106" s="87">
        <f t="shared" si="6"/>
        <v>0</v>
      </c>
      <c r="H106" s="87">
        <f t="shared" si="6"/>
        <v>0</v>
      </c>
      <c r="I106" s="87">
        <f t="shared" si="6"/>
        <v>0</v>
      </c>
      <c r="J106" s="87">
        <f t="shared" si="6"/>
        <v>0</v>
      </c>
      <c r="K106" s="87">
        <f t="shared" si="6"/>
        <v>0</v>
      </c>
      <c r="L106" s="87">
        <f t="shared" si="6"/>
        <v>0</v>
      </c>
      <c r="M106" s="87">
        <f t="shared" si="6"/>
        <v>0</v>
      </c>
      <c r="N106" s="87">
        <f t="shared" si="6"/>
        <v>0</v>
      </c>
      <c r="O106" s="87" t="str">
        <f t="shared" si="6"/>
        <v>0</v>
      </c>
    </row>
    <row r="107" spans="1:15" x14ac:dyDescent="0.35">
      <c r="A107" s="86" t="s">
        <v>2113</v>
      </c>
      <c r="B107" s="86">
        <v>6</v>
      </c>
      <c r="C107" s="87">
        <v>5</v>
      </c>
      <c r="D107" s="87">
        <v>4</v>
      </c>
      <c r="E107" s="87">
        <v>3</v>
      </c>
      <c r="F107" s="87">
        <v>2</v>
      </c>
      <c r="G107" s="87">
        <v>9</v>
      </c>
      <c r="H107" s="87">
        <v>8</v>
      </c>
      <c r="I107" s="87">
        <v>7</v>
      </c>
      <c r="J107" s="87">
        <v>6</v>
      </c>
      <c r="K107" s="87">
        <v>5</v>
      </c>
      <c r="L107" s="86">
        <v>4</v>
      </c>
      <c r="M107" s="86">
        <v>3</v>
      </c>
      <c r="N107" s="87">
        <v>2</v>
      </c>
    </row>
    <row r="108" spans="1:15" x14ac:dyDescent="0.35">
      <c r="A108" s="86" t="s">
        <v>2114</v>
      </c>
      <c r="B108" s="86">
        <f>B106*B107</f>
        <v>0</v>
      </c>
      <c r="C108" s="86">
        <f t="shared" ref="C108:N108" si="7">C106*C107</f>
        <v>0</v>
      </c>
      <c r="D108" s="86">
        <f t="shared" si="7"/>
        <v>0</v>
      </c>
      <c r="E108" s="86">
        <f t="shared" si="7"/>
        <v>0</v>
      </c>
      <c r="F108" s="86">
        <f t="shared" si="7"/>
        <v>0</v>
      </c>
      <c r="G108" s="86">
        <f t="shared" si="7"/>
        <v>0</v>
      </c>
      <c r="H108" s="86">
        <f t="shared" si="7"/>
        <v>0</v>
      </c>
      <c r="I108" s="86">
        <f t="shared" si="7"/>
        <v>0</v>
      </c>
      <c r="J108" s="86">
        <f t="shared" si="7"/>
        <v>0</v>
      </c>
      <c r="K108" s="86">
        <f t="shared" si="7"/>
        <v>0</v>
      </c>
      <c r="L108" s="86">
        <f t="shared" si="7"/>
        <v>0</v>
      </c>
      <c r="M108" s="86">
        <f t="shared" si="7"/>
        <v>0</v>
      </c>
      <c r="N108" s="86">
        <f t="shared" si="7"/>
        <v>0</v>
      </c>
    </row>
    <row r="109" spans="1:15" x14ac:dyDescent="0.35">
      <c r="A109" s="86" t="s">
        <v>2115</v>
      </c>
      <c r="B109" s="86">
        <f>SUM(B108:N108)</f>
        <v>0</v>
      </c>
      <c r="C109" s="86" t="s">
        <v>2116</v>
      </c>
      <c r="D109" s="86">
        <f>MOD(B109,11)</f>
        <v>0</v>
      </c>
      <c r="E109" s="86" t="s">
        <v>2118</v>
      </c>
      <c r="F109" s="86">
        <f>IF(D109&lt;2,0,11-D109)</f>
        <v>0</v>
      </c>
      <c r="G109" s="89"/>
      <c r="H109" s="89"/>
      <c r="I109" s="89"/>
      <c r="J109" s="89"/>
    </row>
    <row r="110" spans="1:15" x14ac:dyDescent="0.35">
      <c r="A110" s="86" t="s">
        <v>2119</v>
      </c>
      <c r="B110" s="90" t="b">
        <f>IF(AND(N100*1=F104,O100*1=F109),TRUE)</f>
        <v>1</v>
      </c>
      <c r="C110" s="89"/>
      <c r="D110" s="89"/>
      <c r="E110" s="89"/>
      <c r="F110" s="89"/>
      <c r="G110" s="89"/>
      <c r="H110" s="89"/>
      <c r="I110" s="89"/>
      <c r="J110" s="89"/>
    </row>
    <row r="111" spans="1:15" x14ac:dyDescent="0.35">
      <c r="A111" s="89"/>
      <c r="B111" s="89"/>
      <c r="C111" s="89"/>
      <c r="D111" s="89"/>
      <c r="E111" s="89"/>
      <c r="F111" s="89"/>
      <c r="G111" s="89"/>
      <c r="H111" s="89"/>
      <c r="I111" s="89"/>
    </row>
    <row r="114" spans="1:12" x14ac:dyDescent="0.35">
      <c r="B114" t="s">
        <v>2124</v>
      </c>
    </row>
    <row r="116" spans="1:12" ht="15.5" x14ac:dyDescent="0.35">
      <c r="A116" s="84"/>
      <c r="B116" s="85"/>
    </row>
    <row r="117" spans="1:12" ht="15.5" x14ac:dyDescent="0.35">
      <c r="A117" s="84" t="s">
        <v>2112</v>
      </c>
      <c r="B117" s="85">
        <f>'1 - Solicitação'!G76</f>
        <v>0</v>
      </c>
    </row>
    <row r="118" spans="1:12" x14ac:dyDescent="0.35">
      <c r="A118" s="86" t="s">
        <v>2112</v>
      </c>
      <c r="B118" s="87">
        <f>IFERROR(MID($B$117,LEN($B$117)-B119,1),0)</f>
        <v>0</v>
      </c>
      <c r="C118" s="87">
        <f>IFERROR(MID($B$117,LEN($B$117)-C119,1),0)</f>
        <v>0</v>
      </c>
      <c r="D118" s="87">
        <f>IFERROR(MID($B$117,LEN($B$117)-D119,1),0)</f>
        <v>0</v>
      </c>
      <c r="E118" s="87">
        <f>IFERROR(MID($B$117,LEN($B$117)-E119,1),0)</f>
        <v>0</v>
      </c>
      <c r="F118" s="87">
        <f t="shared" ref="F118:L118" si="8">IFERROR(MID($B$117,LEN($B$117)-F119,1),0)</f>
        <v>0</v>
      </c>
      <c r="G118" s="87">
        <f t="shared" si="8"/>
        <v>0</v>
      </c>
      <c r="H118" s="87">
        <f t="shared" si="8"/>
        <v>0</v>
      </c>
      <c r="I118" s="87">
        <f t="shared" si="8"/>
        <v>0</v>
      </c>
      <c r="J118" s="87">
        <f t="shared" si="8"/>
        <v>0</v>
      </c>
      <c r="K118" s="87">
        <f t="shared" si="8"/>
        <v>0</v>
      </c>
      <c r="L118" s="87" t="str">
        <f t="shared" si="8"/>
        <v>0</v>
      </c>
    </row>
    <row r="119" spans="1:12" x14ac:dyDescent="0.35">
      <c r="A119" s="86" t="s">
        <v>2113</v>
      </c>
      <c r="B119" s="87">
        <v>10</v>
      </c>
      <c r="C119" s="87">
        <v>9</v>
      </c>
      <c r="D119" s="87">
        <v>8</v>
      </c>
      <c r="E119" s="87">
        <v>7</v>
      </c>
      <c r="F119" s="87">
        <v>6</v>
      </c>
      <c r="G119" s="87">
        <v>5</v>
      </c>
      <c r="H119" s="87">
        <v>4</v>
      </c>
      <c r="I119" s="87">
        <v>3</v>
      </c>
      <c r="J119" s="87">
        <v>2</v>
      </c>
      <c r="K119" s="86">
        <v>1</v>
      </c>
      <c r="L119" s="86">
        <v>0</v>
      </c>
    </row>
    <row r="120" spans="1:12" x14ac:dyDescent="0.35">
      <c r="A120" s="86" t="s">
        <v>2114</v>
      </c>
      <c r="B120" s="86">
        <f>B119*B118</f>
        <v>0</v>
      </c>
      <c r="C120" s="86">
        <f t="shared" ref="C120:J120" si="9">C119*C118</f>
        <v>0</v>
      </c>
      <c r="D120" s="86">
        <f t="shared" si="9"/>
        <v>0</v>
      </c>
      <c r="E120" s="86">
        <f t="shared" si="9"/>
        <v>0</v>
      </c>
      <c r="F120" s="86">
        <f t="shared" si="9"/>
        <v>0</v>
      </c>
      <c r="G120" s="86">
        <f t="shared" si="9"/>
        <v>0</v>
      </c>
      <c r="H120" s="86">
        <f t="shared" si="9"/>
        <v>0</v>
      </c>
      <c r="I120" s="86">
        <f t="shared" si="9"/>
        <v>0</v>
      </c>
      <c r="J120" s="86">
        <f t="shared" si="9"/>
        <v>0</v>
      </c>
    </row>
    <row r="121" spans="1:12" ht="15.5" x14ac:dyDescent="0.35">
      <c r="A121" s="86" t="s">
        <v>2115</v>
      </c>
      <c r="B121" s="86">
        <f>SUMPRODUCT(B120:J120)</f>
        <v>0</v>
      </c>
      <c r="C121" s="86" t="s">
        <v>2116</v>
      </c>
      <c r="D121" s="86">
        <f>MOD(B121,11)</f>
        <v>0</v>
      </c>
      <c r="E121" s="88" t="s">
        <v>2117</v>
      </c>
      <c r="F121" s="88">
        <f>IF(D121&lt;2,0,11-D121)</f>
        <v>0</v>
      </c>
      <c r="I121" s="89"/>
      <c r="J121" s="89"/>
    </row>
    <row r="122" spans="1:12" x14ac:dyDescent="0.35">
      <c r="A122" s="89"/>
      <c r="B122" s="89"/>
      <c r="C122" s="89"/>
      <c r="D122" s="89"/>
      <c r="E122" s="89"/>
      <c r="F122" s="89"/>
      <c r="G122" s="89"/>
      <c r="H122" s="89"/>
      <c r="I122" s="89"/>
      <c r="J122" s="89"/>
    </row>
    <row r="123" spans="1:12" x14ac:dyDescent="0.35">
      <c r="A123" s="86" t="s">
        <v>2112</v>
      </c>
      <c r="B123" s="87">
        <f>B118</f>
        <v>0</v>
      </c>
      <c r="C123" s="86">
        <f t="shared" ref="C123:L123" si="10">C118</f>
        <v>0</v>
      </c>
      <c r="D123" s="86">
        <f t="shared" si="10"/>
        <v>0</v>
      </c>
      <c r="E123" s="86">
        <f t="shared" si="10"/>
        <v>0</v>
      </c>
      <c r="F123" s="86">
        <f t="shared" si="10"/>
        <v>0</v>
      </c>
      <c r="G123" s="86">
        <f t="shared" si="10"/>
        <v>0</v>
      </c>
      <c r="H123" s="86">
        <f t="shared" si="10"/>
        <v>0</v>
      </c>
      <c r="I123" s="86">
        <f t="shared" si="10"/>
        <v>0</v>
      </c>
      <c r="J123" s="86">
        <f t="shared" si="10"/>
        <v>0</v>
      </c>
      <c r="K123" s="86">
        <f t="shared" si="10"/>
        <v>0</v>
      </c>
      <c r="L123" s="86" t="str">
        <f t="shared" si="10"/>
        <v>0</v>
      </c>
    </row>
    <row r="124" spans="1:12" x14ac:dyDescent="0.35">
      <c r="A124" s="86" t="s">
        <v>2113</v>
      </c>
      <c r="B124" s="86">
        <v>11</v>
      </c>
      <c r="C124" s="86">
        <v>10</v>
      </c>
      <c r="D124" s="86">
        <v>9</v>
      </c>
      <c r="E124" s="86">
        <v>8</v>
      </c>
      <c r="F124" s="86">
        <v>7</v>
      </c>
      <c r="G124" s="86">
        <v>6</v>
      </c>
      <c r="H124" s="86">
        <v>5</v>
      </c>
      <c r="I124" s="86">
        <v>4</v>
      </c>
      <c r="J124" s="86">
        <v>3</v>
      </c>
      <c r="K124" s="86">
        <v>2</v>
      </c>
    </row>
    <row r="125" spans="1:12" x14ac:dyDescent="0.35">
      <c r="A125" s="86" t="s">
        <v>2114</v>
      </c>
      <c r="B125" s="86">
        <f>B123*B124</f>
        <v>0</v>
      </c>
      <c r="C125" s="86">
        <f t="shared" ref="C125:K125" si="11">C123*C124</f>
        <v>0</v>
      </c>
      <c r="D125" s="86">
        <f t="shared" si="11"/>
        <v>0</v>
      </c>
      <c r="E125" s="86">
        <f t="shared" si="11"/>
        <v>0</v>
      </c>
      <c r="F125" s="86">
        <f t="shared" si="11"/>
        <v>0</v>
      </c>
      <c r="G125" s="86">
        <f t="shared" si="11"/>
        <v>0</v>
      </c>
      <c r="H125" s="86">
        <f t="shared" si="11"/>
        <v>0</v>
      </c>
      <c r="I125" s="86">
        <f t="shared" si="11"/>
        <v>0</v>
      </c>
      <c r="J125" s="86">
        <f t="shared" si="11"/>
        <v>0</v>
      </c>
      <c r="K125" s="86">
        <f t="shared" si="11"/>
        <v>0</v>
      </c>
    </row>
    <row r="126" spans="1:12" ht="15.5" x14ac:dyDescent="0.35">
      <c r="A126" s="86" t="s">
        <v>2115</v>
      </c>
      <c r="B126" s="86">
        <f>SUM(B125:K125)</f>
        <v>0</v>
      </c>
      <c r="C126" s="86" t="s">
        <v>2116</v>
      </c>
      <c r="D126" s="86">
        <f>MOD(B126,11)</f>
        <v>0</v>
      </c>
      <c r="E126" s="88" t="s">
        <v>2118</v>
      </c>
      <c r="F126" s="93">
        <f>IF(D126&lt;2,0,11-D126)</f>
        <v>0</v>
      </c>
      <c r="G126" s="89"/>
      <c r="H126" s="89"/>
      <c r="I126" s="89"/>
      <c r="J126" s="89"/>
    </row>
    <row r="127" spans="1:12" x14ac:dyDescent="0.35">
      <c r="A127" s="86" t="s">
        <v>2119</v>
      </c>
      <c r="B127" s="90" t="b">
        <f>IF(AND(K118*1=F121,L118*1=F126),TRUE)</f>
        <v>1</v>
      </c>
      <c r="C127" s="89"/>
      <c r="D127" s="89"/>
      <c r="E127" s="89"/>
      <c r="F127" s="89"/>
      <c r="G127" s="89"/>
      <c r="H127" s="89"/>
      <c r="I127" s="89"/>
      <c r="J127" s="89"/>
    </row>
    <row r="130" spans="1:13" x14ac:dyDescent="0.35">
      <c r="B130" t="s">
        <v>2125</v>
      </c>
      <c r="D130" s="95"/>
    </row>
    <row r="132" spans="1:13" ht="15.5" x14ac:dyDescent="0.35">
      <c r="A132" s="84"/>
      <c r="B132" s="85"/>
    </row>
    <row r="133" spans="1:13" ht="15.5" x14ac:dyDescent="0.35">
      <c r="A133" s="84" t="s">
        <v>2112</v>
      </c>
      <c r="B133" s="85">
        <f>'1 - Solicitação'!G80</f>
        <v>0</v>
      </c>
    </row>
    <row r="134" spans="1:13" x14ac:dyDescent="0.35">
      <c r="A134" s="86" t="s">
        <v>2112</v>
      </c>
      <c r="B134" s="87">
        <f>IFERROR(MID($B$133,LEN($B$133)-B135,1),0)</f>
        <v>0</v>
      </c>
      <c r="C134" s="87">
        <f>IFERROR(MID($B$133,LEN($B$133)-C135,1),0)</f>
        <v>0</v>
      </c>
      <c r="D134" s="87">
        <f>IFERROR(MID($B$133,LEN($B$133)-D135,1),0)</f>
        <v>0</v>
      </c>
      <c r="E134" s="87">
        <f>IFERROR(MID($B$133,LEN($B$133)-E135,1),0)</f>
        <v>0</v>
      </c>
      <c r="F134" s="87">
        <f t="shared" ref="F134:L134" si="12">IFERROR(MID($B$133,LEN($B$133)-F135,1),0)</f>
        <v>0</v>
      </c>
      <c r="G134" s="87">
        <f t="shared" si="12"/>
        <v>0</v>
      </c>
      <c r="H134" s="87">
        <f t="shared" si="12"/>
        <v>0</v>
      </c>
      <c r="I134" s="87">
        <f t="shared" si="12"/>
        <v>0</v>
      </c>
      <c r="J134" s="87">
        <f t="shared" si="12"/>
        <v>0</v>
      </c>
      <c r="K134" s="87">
        <f t="shared" si="12"/>
        <v>0</v>
      </c>
      <c r="L134" s="87" t="str">
        <f t="shared" si="12"/>
        <v>0</v>
      </c>
      <c r="M134" s="87"/>
    </row>
    <row r="135" spans="1:13" x14ac:dyDescent="0.35">
      <c r="A135" s="86" t="s">
        <v>2113</v>
      </c>
      <c r="B135" s="87">
        <v>10</v>
      </c>
      <c r="C135" s="87">
        <v>9</v>
      </c>
      <c r="D135" s="87">
        <v>8</v>
      </c>
      <c r="E135" s="87">
        <v>7</v>
      </c>
      <c r="F135" s="87">
        <v>6</v>
      </c>
      <c r="G135" s="87">
        <v>5</v>
      </c>
      <c r="H135" s="87">
        <v>4</v>
      </c>
      <c r="I135" s="87">
        <v>3</v>
      </c>
      <c r="J135" s="87">
        <v>2</v>
      </c>
      <c r="K135" s="86">
        <v>1</v>
      </c>
      <c r="L135" s="86">
        <v>0</v>
      </c>
    </row>
    <row r="136" spans="1:13" x14ac:dyDescent="0.35">
      <c r="A136" s="86" t="s">
        <v>2114</v>
      </c>
      <c r="B136" s="86">
        <f>B135*B134</f>
        <v>0</v>
      </c>
      <c r="C136" s="86">
        <f t="shared" ref="C136:J136" si="13">C135*C134</f>
        <v>0</v>
      </c>
      <c r="D136" s="86">
        <f t="shared" si="13"/>
        <v>0</v>
      </c>
      <c r="E136" s="86">
        <f t="shared" si="13"/>
        <v>0</v>
      </c>
      <c r="F136" s="86">
        <f t="shared" si="13"/>
        <v>0</v>
      </c>
      <c r="G136" s="86">
        <f t="shared" si="13"/>
        <v>0</v>
      </c>
      <c r="H136" s="86">
        <f t="shared" si="13"/>
        <v>0</v>
      </c>
      <c r="I136" s="86">
        <f t="shared" si="13"/>
        <v>0</v>
      </c>
      <c r="J136" s="86">
        <f t="shared" si="13"/>
        <v>0</v>
      </c>
    </row>
    <row r="137" spans="1:13" ht="15.5" x14ac:dyDescent="0.35">
      <c r="A137" s="86" t="s">
        <v>2115</v>
      </c>
      <c r="B137" s="86">
        <f>SUMPRODUCT(B136:J136)</f>
        <v>0</v>
      </c>
      <c r="C137" s="86" t="s">
        <v>2116</v>
      </c>
      <c r="D137" s="86">
        <f>MOD(B137,11)</f>
        <v>0</v>
      </c>
      <c r="E137" s="88" t="s">
        <v>2117</v>
      </c>
      <c r="F137" s="93">
        <f>IF(D137&lt;2,0,11-D137)</f>
        <v>0</v>
      </c>
      <c r="I137" s="89"/>
      <c r="J137" s="89"/>
    </row>
    <row r="138" spans="1:13" x14ac:dyDescent="0.35">
      <c r="A138" s="89"/>
      <c r="B138" s="89"/>
      <c r="C138" s="89"/>
      <c r="D138" s="89"/>
      <c r="E138" s="89"/>
      <c r="F138" s="89"/>
      <c r="G138" s="89"/>
      <c r="H138" s="89"/>
      <c r="I138" s="89"/>
      <c r="J138" s="89"/>
    </row>
    <row r="139" spans="1:13" x14ac:dyDescent="0.35">
      <c r="A139" s="86" t="s">
        <v>2112</v>
      </c>
      <c r="B139" s="87">
        <f>B134</f>
        <v>0</v>
      </c>
      <c r="C139" s="86">
        <f t="shared" ref="C139:L139" si="14">C134</f>
        <v>0</v>
      </c>
      <c r="D139" s="86">
        <f t="shared" si="14"/>
        <v>0</v>
      </c>
      <c r="E139" s="86">
        <f t="shared" si="14"/>
        <v>0</v>
      </c>
      <c r="F139" s="86">
        <f t="shared" si="14"/>
        <v>0</v>
      </c>
      <c r="G139" s="86">
        <f t="shared" si="14"/>
        <v>0</v>
      </c>
      <c r="H139" s="86">
        <f t="shared" si="14"/>
        <v>0</v>
      </c>
      <c r="I139" s="86">
        <f t="shared" si="14"/>
        <v>0</v>
      </c>
      <c r="J139" s="86">
        <f t="shared" si="14"/>
        <v>0</v>
      </c>
      <c r="K139" s="86">
        <f t="shared" si="14"/>
        <v>0</v>
      </c>
      <c r="L139" s="86" t="str">
        <f t="shared" si="14"/>
        <v>0</v>
      </c>
    </row>
    <row r="140" spans="1:13" x14ac:dyDescent="0.35">
      <c r="A140" s="86" t="s">
        <v>2113</v>
      </c>
      <c r="B140" s="86">
        <v>11</v>
      </c>
      <c r="C140" s="86">
        <v>10</v>
      </c>
      <c r="D140" s="86">
        <v>9</v>
      </c>
      <c r="E140" s="86">
        <v>8</v>
      </c>
      <c r="F140" s="86">
        <v>7</v>
      </c>
      <c r="G140" s="86">
        <v>6</v>
      </c>
      <c r="H140" s="86">
        <v>5</v>
      </c>
      <c r="I140" s="86">
        <v>4</v>
      </c>
      <c r="J140" s="86">
        <v>3</v>
      </c>
      <c r="K140" s="86">
        <v>2</v>
      </c>
    </row>
    <row r="141" spans="1:13" x14ac:dyDescent="0.35">
      <c r="A141" s="86" t="s">
        <v>2114</v>
      </c>
      <c r="B141" s="86">
        <f>B139*B140</f>
        <v>0</v>
      </c>
      <c r="C141" s="86">
        <f t="shared" ref="C141:K141" si="15">C139*C140</f>
        <v>0</v>
      </c>
      <c r="D141" s="86">
        <f t="shared" si="15"/>
        <v>0</v>
      </c>
      <c r="E141" s="86">
        <f t="shared" si="15"/>
        <v>0</v>
      </c>
      <c r="F141" s="86">
        <f t="shared" si="15"/>
        <v>0</v>
      </c>
      <c r="G141" s="86">
        <f t="shared" si="15"/>
        <v>0</v>
      </c>
      <c r="H141" s="86">
        <f t="shared" si="15"/>
        <v>0</v>
      </c>
      <c r="I141" s="86">
        <f t="shared" si="15"/>
        <v>0</v>
      </c>
      <c r="J141" s="86">
        <f t="shared" si="15"/>
        <v>0</v>
      </c>
      <c r="K141" s="86">
        <f t="shared" si="15"/>
        <v>0</v>
      </c>
    </row>
    <row r="142" spans="1:13" ht="15.5" x14ac:dyDescent="0.35">
      <c r="A142" s="86" t="s">
        <v>2115</v>
      </c>
      <c r="B142" s="86">
        <f>SUM(B141:K141)</f>
        <v>0</v>
      </c>
      <c r="C142" s="86" t="s">
        <v>2116</v>
      </c>
      <c r="D142" s="86">
        <f>MOD(B142,11)</f>
        <v>0</v>
      </c>
      <c r="E142" s="88" t="s">
        <v>2118</v>
      </c>
      <c r="F142" s="93">
        <f>IF(D142&lt;2,0,11-D142)</f>
        <v>0</v>
      </c>
      <c r="G142" s="89"/>
      <c r="H142" s="89"/>
      <c r="I142" s="89"/>
      <c r="J142" s="89"/>
    </row>
    <row r="143" spans="1:13" x14ac:dyDescent="0.35">
      <c r="A143" s="86" t="s">
        <v>2119</v>
      </c>
      <c r="B143" s="90" t="b">
        <f>IF(AND(K134*1=F137,L134*1=F142),TRUE)</f>
        <v>1</v>
      </c>
      <c r="C143" s="89"/>
      <c r="D143" s="89"/>
      <c r="E143" s="89"/>
      <c r="F143" s="89"/>
      <c r="G143" s="89"/>
      <c r="H143" s="89"/>
      <c r="I143" s="89"/>
      <c r="J143" s="89"/>
    </row>
  </sheetData>
  <sheetProtection sheet="1" objects="1" scenarios="1"/>
  <conditionalFormatting sqref="B97">
    <cfRule type="cellIs" dxfId="81" priority="7" operator="equal">
      <formula>FALSE</formula>
    </cfRule>
    <cfRule type="cellIs" dxfId="80" priority="8" operator="equal">
      <formula>TRUE</formula>
    </cfRule>
  </conditionalFormatting>
  <conditionalFormatting sqref="B110">
    <cfRule type="cellIs" dxfId="79" priority="5" operator="equal">
      <formula>FALSE</formula>
    </cfRule>
    <cfRule type="cellIs" dxfId="78" priority="6" operator="equal">
      <formula>TRUE</formula>
    </cfRule>
  </conditionalFormatting>
  <conditionalFormatting sqref="B127">
    <cfRule type="cellIs" dxfId="77" priority="3" operator="equal">
      <formula>FALSE</formula>
    </cfRule>
    <cfRule type="cellIs" dxfId="76" priority="4" operator="equal">
      <formula>TRUE</formula>
    </cfRule>
  </conditionalFormatting>
  <conditionalFormatting sqref="B143">
    <cfRule type="cellIs" dxfId="75" priority="1" operator="equal">
      <formula>FALSE</formula>
    </cfRule>
    <cfRule type="cellIs" dxfId="74" priority="2" operator="equal">
      <formula>TRUE</formula>
    </cfRule>
  </conditionalFormatting>
  <pageMargins left="0.511811024" right="0.511811024" top="0.78740157499999996" bottom="0.78740157499999996" header="0.31496062000000002" footer="0.31496062000000002"/>
  <pageSetup paperSize="9" orientation="portrait" r:id="rId1"/>
  <headerFooter>
    <oddFooter>&amp;R_x000D_&amp;1#&amp;"Calibri"&amp;10&amp;K000000 Classificação: Direcionado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ilha2"/>
  <dimension ref="B1:BE596"/>
  <sheetViews>
    <sheetView topLeftCell="AP1" workbookViewId="0">
      <selection activeCell="BD6" sqref="BD6"/>
    </sheetView>
  </sheetViews>
  <sheetFormatPr defaultRowHeight="14.5" x14ac:dyDescent="0.35"/>
  <cols>
    <col min="1" max="1" width="10.54296875" customWidth="1"/>
    <col min="2" max="2" width="48.81640625" customWidth="1"/>
    <col min="3" max="3" width="33.453125" customWidth="1"/>
    <col min="4" max="4" width="24.453125" customWidth="1"/>
    <col min="5" max="5" width="22.54296875" customWidth="1"/>
    <col min="6" max="6" width="70.54296875" customWidth="1"/>
    <col min="7" max="7" width="16.81640625" customWidth="1"/>
    <col min="8" max="8" width="25.26953125" customWidth="1"/>
    <col min="9" max="9" width="62.453125" customWidth="1"/>
    <col min="10" max="10" width="23.453125" customWidth="1"/>
    <col min="11" max="11" width="25.81640625" customWidth="1"/>
    <col min="12" max="12" width="41.1796875" customWidth="1"/>
    <col min="13" max="13" width="28.453125" customWidth="1"/>
    <col min="14" max="14" width="51" customWidth="1"/>
    <col min="15" max="15" width="34" customWidth="1"/>
    <col min="16" max="16" width="51.7265625" customWidth="1"/>
    <col min="17" max="17" width="21.7265625" customWidth="1"/>
    <col min="18" max="18" width="24.453125" customWidth="1"/>
    <col min="19" max="19" width="39.7265625" customWidth="1"/>
    <col min="20" max="20" width="53" customWidth="1"/>
    <col min="21" max="21" width="26.81640625" customWidth="1"/>
    <col min="22" max="22" width="42.26953125" customWidth="1"/>
    <col min="23" max="23" width="36.453125" customWidth="1"/>
    <col min="24" max="24" width="38.7265625" customWidth="1"/>
    <col min="25" max="25" width="48.54296875" customWidth="1"/>
    <col min="26" max="26" width="53.26953125" customWidth="1"/>
    <col min="27" max="27" width="33.26953125" customWidth="1"/>
    <col min="28" max="28" width="59.1796875" customWidth="1"/>
    <col min="29" max="29" width="23" customWidth="1"/>
    <col min="30" max="30" width="26.26953125" customWidth="1"/>
    <col min="31" max="31" width="64.1796875" customWidth="1"/>
    <col min="32" max="32" width="18.81640625" customWidth="1"/>
    <col min="33" max="33" width="22.81640625" customWidth="1"/>
    <col min="34" max="34" width="14.453125" customWidth="1"/>
    <col min="35" max="35" width="23.26953125" customWidth="1"/>
    <col min="36" max="36" width="42.1796875" customWidth="1"/>
    <col min="37" max="37" width="29.7265625" customWidth="1"/>
    <col min="38" max="38" width="23.81640625" customWidth="1"/>
    <col min="39" max="39" width="55.453125" customWidth="1"/>
    <col min="40" max="40" width="26.453125" customWidth="1"/>
    <col min="41" max="41" width="70.1796875" bestFit="1" customWidth="1"/>
    <col min="44" max="44" width="0" hidden="1" customWidth="1"/>
    <col min="45" max="45" width="11.453125" hidden="1" customWidth="1"/>
    <col min="46" max="49" width="0" hidden="1" customWidth="1"/>
    <col min="52" max="52" width="38.1796875" bestFit="1" customWidth="1"/>
    <col min="53" max="53" width="27.1796875" customWidth="1"/>
  </cols>
  <sheetData>
    <row r="1" spans="2:57" x14ac:dyDescent="0.35">
      <c r="BA1" t="s">
        <v>1512</v>
      </c>
      <c r="BB1" t="s">
        <v>1484</v>
      </c>
      <c r="BC1" t="s">
        <v>846</v>
      </c>
      <c r="BD1" t="s">
        <v>847</v>
      </c>
      <c r="BE1" t="s">
        <v>845</v>
      </c>
    </row>
    <row r="2" spans="2:57" x14ac:dyDescent="0.35">
      <c r="B2" t="s">
        <v>1473</v>
      </c>
      <c r="C2" t="s">
        <v>860</v>
      </c>
      <c r="D2" t="s">
        <v>1271</v>
      </c>
      <c r="E2" t="s">
        <v>1212</v>
      </c>
      <c r="F2" t="s">
        <v>1421</v>
      </c>
      <c r="G2" t="s">
        <v>1467</v>
      </c>
      <c r="H2" t="s">
        <v>1429</v>
      </c>
      <c r="I2" t="s">
        <v>1446</v>
      </c>
      <c r="J2" t="s">
        <v>1144</v>
      </c>
      <c r="K2" t="s">
        <v>1039</v>
      </c>
      <c r="L2" t="s">
        <v>1032</v>
      </c>
      <c r="M2" t="s">
        <v>1191</v>
      </c>
      <c r="N2" t="s">
        <v>1044</v>
      </c>
      <c r="O2" t="s">
        <v>1157</v>
      </c>
      <c r="P2" t="s">
        <v>848</v>
      </c>
      <c r="Q2" t="s">
        <v>1152</v>
      </c>
      <c r="R2" t="s">
        <v>1012</v>
      </c>
      <c r="S2" t="s">
        <v>997</v>
      </c>
      <c r="T2" t="s">
        <v>978</v>
      </c>
      <c r="U2" t="s">
        <v>1025</v>
      </c>
      <c r="V2" t="s">
        <v>1070</v>
      </c>
      <c r="W2" t="s">
        <v>1074</v>
      </c>
      <c r="X2" t="s">
        <v>1107</v>
      </c>
      <c r="Y2" t="s">
        <v>1077</v>
      </c>
      <c r="Z2" t="s">
        <v>899</v>
      </c>
      <c r="AA2" t="s">
        <v>1207</v>
      </c>
      <c r="AB2" t="s">
        <v>1096</v>
      </c>
      <c r="AC2" t="s">
        <v>949</v>
      </c>
      <c r="AD2" t="s">
        <v>919</v>
      </c>
      <c r="AE2" t="s">
        <v>1047</v>
      </c>
      <c r="AF2" t="s">
        <v>1083</v>
      </c>
      <c r="AG2" t="s">
        <v>1169</v>
      </c>
      <c r="AH2" t="s">
        <v>1477</v>
      </c>
      <c r="AI2" t="s">
        <v>1383</v>
      </c>
      <c r="AJ2" t="s">
        <v>1349</v>
      </c>
      <c r="AK2" t="s">
        <v>1346</v>
      </c>
      <c r="AL2" t="s">
        <v>1375</v>
      </c>
      <c r="AM2" t="s">
        <v>1358</v>
      </c>
      <c r="AN2" t="s">
        <v>1334</v>
      </c>
      <c r="AO2" t="s">
        <v>1367</v>
      </c>
      <c r="AZ2" t="str">
        <f>GpAtividade&amp;RamAtividade</f>
        <v/>
      </c>
      <c r="BA2" t="s">
        <v>1513</v>
      </c>
      <c r="BB2" t="s">
        <v>1473</v>
      </c>
      <c r="BC2" t="s">
        <v>1474</v>
      </c>
      <c r="BE2">
        <v>8411600</v>
      </c>
    </row>
    <row r="3" spans="2:57" x14ac:dyDescent="0.35">
      <c r="B3" t="s">
        <v>1474</v>
      </c>
      <c r="C3" t="s">
        <v>861</v>
      </c>
      <c r="D3" t="s">
        <v>1272</v>
      </c>
      <c r="E3" t="s">
        <v>1213</v>
      </c>
      <c r="F3" t="s">
        <v>1422</v>
      </c>
      <c r="G3" t="s">
        <v>1468</v>
      </c>
      <c r="H3" t="s">
        <v>1430</v>
      </c>
      <c r="I3" t="s">
        <v>1447</v>
      </c>
      <c r="J3" t="s">
        <v>1145</v>
      </c>
      <c r="K3" t="s">
        <v>1040</v>
      </c>
      <c r="L3" t="s">
        <v>1033</v>
      </c>
      <c r="M3" t="s">
        <v>1192</v>
      </c>
      <c r="N3" t="s">
        <v>1045</v>
      </c>
      <c r="O3" t="s">
        <v>1158</v>
      </c>
      <c r="P3" t="s">
        <v>849</v>
      </c>
      <c r="Q3" t="s">
        <v>1153</v>
      </c>
      <c r="R3" t="s">
        <v>1013</v>
      </c>
      <c r="S3" t="s">
        <v>998</v>
      </c>
      <c r="T3" t="s">
        <v>979</v>
      </c>
      <c r="U3" t="s">
        <v>1026</v>
      </c>
      <c r="V3" t="s">
        <v>1071</v>
      </c>
      <c r="W3" t="s">
        <v>1075</v>
      </c>
      <c r="X3" t="s">
        <v>1108</v>
      </c>
      <c r="Y3" t="s">
        <v>923</v>
      </c>
      <c r="Z3" t="s">
        <v>900</v>
      </c>
      <c r="AA3" t="s">
        <v>1208</v>
      </c>
      <c r="AB3" t="s">
        <v>1097</v>
      </c>
      <c r="AC3" t="s">
        <v>950</v>
      </c>
      <c r="AD3" t="s">
        <v>920</v>
      </c>
      <c r="AE3" t="s">
        <v>1048</v>
      </c>
      <c r="AF3" t="s">
        <v>1084</v>
      </c>
      <c r="AG3" t="s">
        <v>1170</v>
      </c>
      <c r="AH3" t="s">
        <v>1479</v>
      </c>
      <c r="AI3" t="s">
        <v>1384</v>
      </c>
      <c r="AJ3" t="s">
        <v>1350</v>
      </c>
      <c r="AK3" t="s">
        <v>1347</v>
      </c>
      <c r="AL3" t="s">
        <v>1376</v>
      </c>
      <c r="AM3" t="s">
        <v>1359</v>
      </c>
      <c r="AN3" t="s">
        <v>1335</v>
      </c>
      <c r="AO3" t="s">
        <v>1368</v>
      </c>
      <c r="AS3" t="s">
        <v>1509</v>
      </c>
      <c r="AT3" t="e">
        <f>MATCH('1 - Solicitação'!$K$132,GrupoRamoAtividade,0)</f>
        <v>#N/A</v>
      </c>
      <c r="BA3" t="s">
        <v>1514</v>
      </c>
      <c r="BB3" t="s">
        <v>1473</v>
      </c>
      <c r="BC3" t="s">
        <v>1475</v>
      </c>
      <c r="BE3">
        <v>7031</v>
      </c>
    </row>
    <row r="4" spans="2:57" x14ac:dyDescent="0.35">
      <c r="B4" t="s">
        <v>1475</v>
      </c>
      <c r="C4" t="s">
        <v>862</v>
      </c>
      <c r="D4" t="s">
        <v>1273</v>
      </c>
      <c r="E4" t="s">
        <v>1214</v>
      </c>
      <c r="F4" t="s">
        <v>1423</v>
      </c>
      <c r="G4" t="s">
        <v>1469</v>
      </c>
      <c r="H4" t="s">
        <v>1431</v>
      </c>
      <c r="I4" t="s">
        <v>1448</v>
      </c>
      <c r="J4" t="s">
        <v>1146</v>
      </c>
      <c r="K4" t="s">
        <v>1041</v>
      </c>
      <c r="L4" t="s">
        <v>1034</v>
      </c>
      <c r="M4" t="s">
        <v>1193</v>
      </c>
      <c r="N4" t="s">
        <v>1046</v>
      </c>
      <c r="O4" t="s">
        <v>1159</v>
      </c>
      <c r="P4" t="s">
        <v>850</v>
      </c>
      <c r="Q4" t="s">
        <v>1154</v>
      </c>
      <c r="R4" t="s">
        <v>1014</v>
      </c>
      <c r="S4" t="s">
        <v>999</v>
      </c>
      <c r="T4" t="s">
        <v>980</v>
      </c>
      <c r="U4" t="s">
        <v>1027</v>
      </c>
      <c r="V4" t="s">
        <v>1072</v>
      </c>
      <c r="W4" t="s">
        <v>1076</v>
      </c>
      <c r="X4" t="s">
        <v>1109</v>
      </c>
      <c r="Y4" t="s">
        <v>1078</v>
      </c>
      <c r="Z4" t="s">
        <v>901</v>
      </c>
      <c r="AA4" t="s">
        <v>1209</v>
      </c>
      <c r="AB4" t="s">
        <v>1098</v>
      </c>
      <c r="AC4" t="s">
        <v>951</v>
      </c>
      <c r="AD4" t="s">
        <v>921</v>
      </c>
      <c r="AE4" t="s">
        <v>1049</v>
      </c>
      <c r="AF4" t="s">
        <v>1086</v>
      </c>
      <c r="AG4" t="s">
        <v>1171</v>
      </c>
      <c r="AH4" t="s">
        <v>1481</v>
      </c>
      <c r="AI4" t="s">
        <v>1385</v>
      </c>
      <c r="AJ4" t="s">
        <v>1351</v>
      </c>
      <c r="AK4" t="s">
        <v>1348</v>
      </c>
      <c r="AL4" t="s">
        <v>1377</v>
      </c>
      <c r="AM4" t="s">
        <v>1360</v>
      </c>
      <c r="AN4" t="s">
        <v>1336</v>
      </c>
      <c r="AO4" t="s">
        <v>1369</v>
      </c>
      <c r="AS4" t="s">
        <v>1496</v>
      </c>
      <c r="AT4">
        <f>COUNTA(INDEX(TblRamosAtividade,,MATCH('1 - Solicitação'!$K$132,GrupoRamoAtividade,0)))</f>
        <v>1</v>
      </c>
      <c r="BA4" t="s">
        <v>1515</v>
      </c>
      <c r="BB4" t="s">
        <v>1473</v>
      </c>
      <c r="BC4" t="s">
        <v>1476</v>
      </c>
      <c r="BE4">
        <v>6912500</v>
      </c>
    </row>
    <row r="5" spans="2:57" x14ac:dyDescent="0.35">
      <c r="B5" t="s">
        <v>1476</v>
      </c>
      <c r="C5" t="s">
        <v>863</v>
      </c>
      <c r="D5" t="s">
        <v>1274</v>
      </c>
      <c r="E5" t="s">
        <v>1215</v>
      </c>
      <c r="F5" t="s">
        <v>1424</v>
      </c>
      <c r="G5" t="s">
        <v>1470</v>
      </c>
      <c r="H5" t="s">
        <v>1432</v>
      </c>
      <c r="I5" t="s">
        <v>1449</v>
      </c>
      <c r="J5" t="s">
        <v>1147</v>
      </c>
      <c r="K5" t="s">
        <v>1042</v>
      </c>
      <c r="L5" t="s">
        <v>1035</v>
      </c>
      <c r="M5" t="s">
        <v>1194</v>
      </c>
      <c r="O5" t="s">
        <v>1160</v>
      </c>
      <c r="P5" t="s">
        <v>851</v>
      </c>
      <c r="Q5" t="s">
        <v>1155</v>
      </c>
      <c r="R5" t="s">
        <v>1015</v>
      </c>
      <c r="S5" t="s">
        <v>1000</v>
      </c>
      <c r="T5" t="s">
        <v>981</v>
      </c>
      <c r="U5" t="s">
        <v>1028</v>
      </c>
      <c r="V5" t="s">
        <v>1073</v>
      </c>
      <c r="X5" t="s">
        <v>1110</v>
      </c>
      <c r="Y5" t="s">
        <v>1079</v>
      </c>
      <c r="Z5" t="s">
        <v>902</v>
      </c>
      <c r="AA5" t="s">
        <v>1210</v>
      </c>
      <c r="AB5" t="s">
        <v>1099</v>
      </c>
      <c r="AC5" t="s">
        <v>952</v>
      </c>
      <c r="AD5" t="s">
        <v>922</v>
      </c>
      <c r="AE5" t="s">
        <v>1050</v>
      </c>
      <c r="AF5" t="s">
        <v>1087</v>
      </c>
      <c r="AG5" t="s">
        <v>1172</v>
      </c>
      <c r="AH5" t="s">
        <v>1483</v>
      </c>
      <c r="AI5" t="s">
        <v>1386</v>
      </c>
      <c r="AJ5" t="s">
        <v>1352</v>
      </c>
      <c r="AK5" t="s">
        <v>1373</v>
      </c>
      <c r="AL5" t="s">
        <v>1378</v>
      </c>
      <c r="AM5" t="s">
        <v>1361</v>
      </c>
      <c r="AN5" t="s">
        <v>1337</v>
      </c>
      <c r="AO5" t="s">
        <v>1370</v>
      </c>
      <c r="AS5" t="s">
        <v>1510</v>
      </c>
      <c r="AT5" t="e">
        <f t="array" aca="1" ref="AT5" ca="1">OFFSET($A$2,1,MATCH('1 - Solicitação'!$K$132,GrupoRamoAtividade,0),COUNTA(INDEX(TblRamosAtividade,,MATCH('1 - Solicitação'!$K$132,GrupoRamoAtividade,0))))</f>
        <v>#N/A</v>
      </c>
      <c r="BA5" t="s">
        <v>1516</v>
      </c>
      <c r="BB5" t="s">
        <v>860</v>
      </c>
      <c r="BC5" t="s">
        <v>861</v>
      </c>
      <c r="BE5">
        <v>111399</v>
      </c>
    </row>
    <row r="6" spans="2:57" x14ac:dyDescent="0.35">
      <c r="C6" t="s">
        <v>864</v>
      </c>
      <c r="D6" t="s">
        <v>1275</v>
      </c>
      <c r="E6" t="s">
        <v>1216</v>
      </c>
      <c r="F6" t="s">
        <v>1425</v>
      </c>
      <c r="G6" t="s">
        <v>1419</v>
      </c>
      <c r="H6" t="s">
        <v>1433</v>
      </c>
      <c r="I6" t="s">
        <v>1450</v>
      </c>
      <c r="J6" t="s">
        <v>1148</v>
      </c>
      <c r="K6" t="s">
        <v>1021</v>
      </c>
      <c r="L6" t="s">
        <v>1036</v>
      </c>
      <c r="M6" t="s">
        <v>1195</v>
      </c>
      <c r="O6" t="s">
        <v>1161</v>
      </c>
      <c r="P6" t="s">
        <v>852</v>
      </c>
      <c r="Q6" t="s">
        <v>1156</v>
      </c>
      <c r="R6" t="s">
        <v>1016</v>
      </c>
      <c r="S6" t="s">
        <v>1001</v>
      </c>
      <c r="T6" t="s">
        <v>982</v>
      </c>
      <c r="U6" t="s">
        <v>1029</v>
      </c>
      <c r="X6" t="s">
        <v>1111</v>
      </c>
      <c r="Y6" t="s">
        <v>1080</v>
      </c>
      <c r="Z6" t="s">
        <v>903</v>
      </c>
      <c r="AA6" t="s">
        <v>1211</v>
      </c>
      <c r="AB6" t="s">
        <v>1100</v>
      </c>
      <c r="AC6" t="s">
        <v>953</v>
      </c>
      <c r="AD6" t="s">
        <v>924</v>
      </c>
      <c r="AE6" t="s">
        <v>1051</v>
      </c>
      <c r="AF6" t="s">
        <v>1088</v>
      </c>
      <c r="AG6" t="s">
        <v>1173</v>
      </c>
      <c r="AI6" t="s">
        <v>1387</v>
      </c>
      <c r="AJ6" t="s">
        <v>1353</v>
      </c>
      <c r="AK6" t="s">
        <v>1374</v>
      </c>
      <c r="AL6" t="s">
        <v>1379</v>
      </c>
      <c r="AM6" t="s">
        <v>1362</v>
      </c>
      <c r="AN6" t="s">
        <v>1338</v>
      </c>
      <c r="AO6" t="s">
        <v>1371</v>
      </c>
      <c r="BA6" t="s">
        <v>1517</v>
      </c>
      <c r="BB6" t="s">
        <v>860</v>
      </c>
      <c r="BC6" t="s">
        <v>862</v>
      </c>
      <c r="BE6">
        <v>133499</v>
      </c>
    </row>
    <row r="7" spans="2:57" x14ac:dyDescent="0.35">
      <c r="C7" t="s">
        <v>865</v>
      </c>
      <c r="D7" t="s">
        <v>1276</v>
      </c>
      <c r="E7" t="s">
        <v>1217</v>
      </c>
      <c r="F7" t="s">
        <v>1426</v>
      </c>
      <c r="G7" t="s">
        <v>1471</v>
      </c>
      <c r="H7" t="s">
        <v>1434</v>
      </c>
      <c r="I7" t="s">
        <v>1451</v>
      </c>
      <c r="J7" t="s">
        <v>1149</v>
      </c>
      <c r="K7" t="s">
        <v>1043</v>
      </c>
      <c r="L7" t="s">
        <v>1037</v>
      </c>
      <c r="M7" t="s">
        <v>1196</v>
      </c>
      <c r="O7" t="s">
        <v>1162</v>
      </c>
      <c r="P7" t="s">
        <v>853</v>
      </c>
      <c r="R7" t="s">
        <v>1017</v>
      </c>
      <c r="S7" t="s">
        <v>1002</v>
      </c>
      <c r="T7" t="s">
        <v>983</v>
      </c>
      <c r="U7" t="s">
        <v>1030</v>
      </c>
      <c r="X7" t="s">
        <v>1112</v>
      </c>
      <c r="Y7" t="s">
        <v>1081</v>
      </c>
      <c r="Z7" t="s">
        <v>904</v>
      </c>
      <c r="AB7" t="s">
        <v>1101</v>
      </c>
      <c r="AC7" t="s">
        <v>954</v>
      </c>
      <c r="AD7" t="s">
        <v>925</v>
      </c>
      <c r="AE7" t="s">
        <v>1052</v>
      </c>
      <c r="AF7" t="s">
        <v>1089</v>
      </c>
      <c r="AG7" t="s">
        <v>1174</v>
      </c>
      <c r="AI7" t="s">
        <v>1388</v>
      </c>
      <c r="AJ7" t="s">
        <v>1354</v>
      </c>
      <c r="AL7" t="s">
        <v>1380</v>
      </c>
      <c r="AM7" t="s">
        <v>1363</v>
      </c>
      <c r="AN7" t="s">
        <v>1339</v>
      </c>
      <c r="AO7" t="s">
        <v>1372</v>
      </c>
      <c r="AR7" t="s">
        <v>1511</v>
      </c>
      <c r="BA7" t="s">
        <v>1518</v>
      </c>
      <c r="BB7" t="s">
        <v>860</v>
      </c>
      <c r="BC7" t="s">
        <v>863</v>
      </c>
      <c r="BE7">
        <v>135100</v>
      </c>
    </row>
    <row r="8" spans="2:57" x14ac:dyDescent="0.35">
      <c r="C8" t="s">
        <v>866</v>
      </c>
      <c r="D8" t="s">
        <v>1278</v>
      </c>
      <c r="E8" t="s">
        <v>1218</v>
      </c>
      <c r="F8" t="s">
        <v>1427</v>
      </c>
      <c r="G8" t="s">
        <v>1438</v>
      </c>
      <c r="H8" t="s">
        <v>1435</v>
      </c>
      <c r="I8" t="s">
        <v>1452</v>
      </c>
      <c r="J8" t="s">
        <v>1114</v>
      </c>
      <c r="L8" t="s">
        <v>1038</v>
      </c>
      <c r="M8" t="s">
        <v>1197</v>
      </c>
      <c r="O8" t="s">
        <v>1163</v>
      </c>
      <c r="P8" t="s">
        <v>854</v>
      </c>
      <c r="R8" t="s">
        <v>1018</v>
      </c>
      <c r="S8" t="s">
        <v>1003</v>
      </c>
      <c r="T8" t="s">
        <v>984</v>
      </c>
      <c r="U8" t="s">
        <v>1031</v>
      </c>
      <c r="X8" t="s">
        <v>1113</v>
      </c>
      <c r="Y8" t="s">
        <v>1082</v>
      </c>
      <c r="Z8" t="s">
        <v>905</v>
      </c>
      <c r="AB8" t="s">
        <v>1102</v>
      </c>
      <c r="AC8" t="s">
        <v>955</v>
      </c>
      <c r="AD8" t="s">
        <v>926</v>
      </c>
      <c r="AE8" t="s">
        <v>1053</v>
      </c>
      <c r="AF8" t="s">
        <v>1090</v>
      </c>
      <c r="AG8" t="s">
        <v>1175</v>
      </c>
      <c r="AI8" t="s">
        <v>1389</v>
      </c>
      <c r="AJ8" t="s">
        <v>1355</v>
      </c>
      <c r="AL8" t="s">
        <v>1381</v>
      </c>
      <c r="AM8" t="s">
        <v>1364</v>
      </c>
      <c r="AN8" t="s">
        <v>1340</v>
      </c>
      <c r="AO8" t="s">
        <v>1414</v>
      </c>
      <c r="BA8" t="s">
        <v>1519</v>
      </c>
      <c r="BB8" t="s">
        <v>860</v>
      </c>
      <c r="BC8" t="s">
        <v>864</v>
      </c>
      <c r="BE8">
        <v>134200</v>
      </c>
    </row>
    <row r="9" spans="2:57" x14ac:dyDescent="0.35">
      <c r="C9" t="s">
        <v>867</v>
      </c>
      <c r="D9" t="s">
        <v>1279</v>
      </c>
      <c r="E9" t="s">
        <v>1219</v>
      </c>
      <c r="F9" t="s">
        <v>1428</v>
      </c>
      <c r="G9" t="s">
        <v>1472</v>
      </c>
      <c r="H9" t="s">
        <v>1436</v>
      </c>
      <c r="I9" t="s">
        <v>1453</v>
      </c>
      <c r="J9" t="s">
        <v>1150</v>
      </c>
      <c r="M9" t="s">
        <v>1198</v>
      </c>
      <c r="O9" t="s">
        <v>1164</v>
      </c>
      <c r="P9" t="s">
        <v>855</v>
      </c>
      <c r="R9" t="s">
        <v>1019</v>
      </c>
      <c r="S9" t="s">
        <v>1004</v>
      </c>
      <c r="T9" t="s">
        <v>985</v>
      </c>
      <c r="X9" t="s">
        <v>1115</v>
      </c>
      <c r="Z9" t="s">
        <v>906</v>
      </c>
      <c r="AB9" t="s">
        <v>1103</v>
      </c>
      <c r="AC9" t="s">
        <v>956</v>
      </c>
      <c r="AD9" t="s">
        <v>927</v>
      </c>
      <c r="AE9" t="s">
        <v>1054</v>
      </c>
      <c r="AF9" t="s">
        <v>1091</v>
      </c>
      <c r="AG9" t="s">
        <v>1176</v>
      </c>
      <c r="AI9" t="s">
        <v>1390</v>
      </c>
      <c r="AJ9" t="s">
        <v>1356</v>
      </c>
      <c r="AL9" t="s">
        <v>1382</v>
      </c>
      <c r="AM9" t="s">
        <v>1365</v>
      </c>
      <c r="AN9" t="s">
        <v>1341</v>
      </c>
      <c r="AO9" t="s">
        <v>1415</v>
      </c>
      <c r="BA9" t="s">
        <v>1520</v>
      </c>
      <c r="BB9" t="s">
        <v>860</v>
      </c>
      <c r="BC9" t="s">
        <v>865</v>
      </c>
      <c r="BE9">
        <v>113000</v>
      </c>
    </row>
    <row r="10" spans="2:57" x14ac:dyDescent="0.35">
      <c r="C10" t="s">
        <v>868</v>
      </c>
      <c r="D10" t="s">
        <v>1280</v>
      </c>
      <c r="E10" t="s">
        <v>1220</v>
      </c>
      <c r="H10" t="s">
        <v>1437</v>
      </c>
      <c r="I10" t="s">
        <v>1381</v>
      </c>
      <c r="J10" t="s">
        <v>1151</v>
      </c>
      <c r="M10" t="s">
        <v>1199</v>
      </c>
      <c r="O10" t="s">
        <v>1165</v>
      </c>
      <c r="P10" t="s">
        <v>856</v>
      </c>
      <c r="R10" t="s">
        <v>1020</v>
      </c>
      <c r="S10" t="s">
        <v>1005</v>
      </c>
      <c r="T10" t="s">
        <v>986</v>
      </c>
      <c r="X10" t="s">
        <v>1116</v>
      </c>
      <c r="Z10" t="s">
        <v>907</v>
      </c>
      <c r="AB10" t="s">
        <v>1104</v>
      </c>
      <c r="AC10" t="s">
        <v>957</v>
      </c>
      <c r="AD10" t="s">
        <v>928</v>
      </c>
      <c r="AE10" t="s">
        <v>1055</v>
      </c>
      <c r="AF10" t="s">
        <v>1094</v>
      </c>
      <c r="AG10" t="s">
        <v>1177</v>
      </c>
      <c r="AI10" t="s">
        <v>1391</v>
      </c>
      <c r="AJ10" t="s">
        <v>1357</v>
      </c>
      <c r="AM10" t="s">
        <v>1366</v>
      </c>
      <c r="AN10" t="s">
        <v>1342</v>
      </c>
      <c r="AO10" t="s">
        <v>1416</v>
      </c>
      <c r="BA10" t="s">
        <v>1521</v>
      </c>
      <c r="BB10" t="s">
        <v>860</v>
      </c>
      <c r="BC10" t="s">
        <v>866</v>
      </c>
      <c r="BE10">
        <v>121101</v>
      </c>
    </row>
    <row r="11" spans="2:57" x14ac:dyDescent="0.35">
      <c r="C11" t="s">
        <v>869</v>
      </c>
      <c r="D11" t="s">
        <v>1281</v>
      </c>
      <c r="E11" t="s">
        <v>1221</v>
      </c>
      <c r="H11" t="s">
        <v>1439</v>
      </c>
      <c r="I11" t="s">
        <v>1454</v>
      </c>
      <c r="M11" t="s">
        <v>1200</v>
      </c>
      <c r="O11" t="s">
        <v>1166</v>
      </c>
      <c r="P11" t="s">
        <v>857</v>
      </c>
      <c r="R11" t="s">
        <v>1022</v>
      </c>
      <c r="S11" t="s">
        <v>1006</v>
      </c>
      <c r="T11" t="s">
        <v>987</v>
      </c>
      <c r="X11" t="s">
        <v>1117</v>
      </c>
      <c r="Z11" t="s">
        <v>908</v>
      </c>
      <c r="AB11" t="s">
        <v>1092</v>
      </c>
      <c r="AC11" t="s">
        <v>958</v>
      </c>
      <c r="AD11" t="s">
        <v>929</v>
      </c>
      <c r="AE11" t="s">
        <v>1056</v>
      </c>
      <c r="AF11" t="s">
        <v>1095</v>
      </c>
      <c r="AG11" t="s">
        <v>1178</v>
      </c>
      <c r="AI11" t="s">
        <v>1392</v>
      </c>
      <c r="AN11" t="s">
        <v>1343</v>
      </c>
      <c r="AO11" t="s">
        <v>1417</v>
      </c>
      <c r="BA11" t="s">
        <v>1522</v>
      </c>
      <c r="BB11" t="s">
        <v>860</v>
      </c>
      <c r="BC11" t="s">
        <v>867</v>
      </c>
      <c r="BE11">
        <v>121999</v>
      </c>
    </row>
    <row r="12" spans="2:57" x14ac:dyDescent="0.35">
      <c r="C12" t="s">
        <v>870</v>
      </c>
      <c r="D12" t="s">
        <v>1282</v>
      </c>
      <c r="E12" t="s">
        <v>1222</v>
      </c>
      <c r="H12" t="s">
        <v>1440</v>
      </c>
      <c r="I12" t="s">
        <v>1455</v>
      </c>
      <c r="M12" t="s">
        <v>1201</v>
      </c>
      <c r="O12" t="s">
        <v>1167</v>
      </c>
      <c r="P12" t="s">
        <v>858</v>
      </c>
      <c r="R12" t="s">
        <v>1023</v>
      </c>
      <c r="S12" t="s">
        <v>1007</v>
      </c>
      <c r="T12" t="s">
        <v>988</v>
      </c>
      <c r="X12" t="s">
        <v>1118</v>
      </c>
      <c r="Z12" t="s">
        <v>909</v>
      </c>
      <c r="AB12" t="s">
        <v>1093</v>
      </c>
      <c r="AC12" t="s">
        <v>959</v>
      </c>
      <c r="AD12" t="s">
        <v>930</v>
      </c>
      <c r="AE12" t="s">
        <v>1057</v>
      </c>
      <c r="AG12" t="s">
        <v>1179</v>
      </c>
      <c r="AI12" t="s">
        <v>1393</v>
      </c>
      <c r="AN12" t="s">
        <v>1344</v>
      </c>
      <c r="AO12" t="s">
        <v>1418</v>
      </c>
      <c r="BA12" t="s">
        <v>1523</v>
      </c>
      <c r="BB12" t="s">
        <v>860</v>
      </c>
      <c r="BC12" t="s">
        <v>868</v>
      </c>
      <c r="BE12">
        <v>114800</v>
      </c>
    </row>
    <row r="13" spans="2:57" x14ac:dyDescent="0.35">
      <c r="C13" t="s">
        <v>871</v>
      </c>
      <c r="D13" t="s">
        <v>1283</v>
      </c>
      <c r="E13" t="s">
        <v>1223</v>
      </c>
      <c r="H13" t="s">
        <v>1441</v>
      </c>
      <c r="M13" t="s">
        <v>1202</v>
      </c>
      <c r="O13" t="s">
        <v>1168</v>
      </c>
      <c r="P13" t="s">
        <v>859</v>
      </c>
      <c r="R13" t="s">
        <v>1024</v>
      </c>
      <c r="S13" t="s">
        <v>1008</v>
      </c>
      <c r="T13" t="s">
        <v>989</v>
      </c>
      <c r="X13" t="s">
        <v>1119</v>
      </c>
      <c r="Z13" t="s">
        <v>910</v>
      </c>
      <c r="AB13" t="s">
        <v>1105</v>
      </c>
      <c r="AC13" t="s">
        <v>960</v>
      </c>
      <c r="AD13" t="s">
        <v>931</v>
      </c>
      <c r="AE13" t="s">
        <v>1058</v>
      </c>
      <c r="AG13" t="s">
        <v>1180</v>
      </c>
      <c r="AI13" t="s">
        <v>1394</v>
      </c>
      <c r="AN13" t="s">
        <v>1345</v>
      </c>
      <c r="AO13" t="s">
        <v>1419</v>
      </c>
      <c r="BA13" t="s">
        <v>1524</v>
      </c>
      <c r="BB13" t="s">
        <v>860</v>
      </c>
      <c r="BC13" t="s">
        <v>869</v>
      </c>
      <c r="BE13">
        <v>142300</v>
      </c>
    </row>
    <row r="14" spans="2:57" x14ac:dyDescent="0.35">
      <c r="C14" t="s">
        <v>872</v>
      </c>
      <c r="D14" t="s">
        <v>1284</v>
      </c>
      <c r="E14" t="s">
        <v>1224</v>
      </c>
      <c r="H14" t="s">
        <v>1442</v>
      </c>
      <c r="M14" t="s">
        <v>1203</v>
      </c>
      <c r="S14" t="s">
        <v>1009</v>
      </c>
      <c r="T14" t="s">
        <v>990</v>
      </c>
      <c r="X14" t="s">
        <v>1120</v>
      </c>
      <c r="Z14" t="s">
        <v>911</v>
      </c>
      <c r="AB14" t="s">
        <v>1085</v>
      </c>
      <c r="AC14" t="s">
        <v>961</v>
      </c>
      <c r="AD14" t="s">
        <v>932</v>
      </c>
      <c r="AE14" t="s">
        <v>1059</v>
      </c>
      <c r="AG14" t="s">
        <v>1181</v>
      </c>
      <c r="AI14" t="s">
        <v>1395</v>
      </c>
      <c r="AO14" t="s">
        <v>1420</v>
      </c>
      <c r="BA14" t="s">
        <v>1525</v>
      </c>
      <c r="BB14" t="s">
        <v>860</v>
      </c>
      <c r="BC14" t="s">
        <v>870</v>
      </c>
      <c r="BE14">
        <v>112199</v>
      </c>
    </row>
    <row r="15" spans="2:57" x14ac:dyDescent="0.35">
      <c r="C15" t="s">
        <v>873</v>
      </c>
      <c r="D15" t="s">
        <v>1285</v>
      </c>
      <c r="E15" t="s">
        <v>1225</v>
      </c>
      <c r="M15" t="s">
        <v>1204</v>
      </c>
      <c r="S15" t="s">
        <v>1010</v>
      </c>
      <c r="T15" t="s">
        <v>971</v>
      </c>
      <c r="X15" t="s">
        <v>1121</v>
      </c>
      <c r="Z15" t="s">
        <v>912</v>
      </c>
      <c r="AB15" t="s">
        <v>1106</v>
      </c>
      <c r="AC15" t="s">
        <v>962</v>
      </c>
      <c r="AD15" t="s">
        <v>933</v>
      </c>
      <c r="AE15" t="s">
        <v>1060</v>
      </c>
      <c r="AG15" t="s">
        <v>1182</v>
      </c>
      <c r="AI15" t="s">
        <v>1396</v>
      </c>
      <c r="AO15" t="s">
        <v>1457</v>
      </c>
      <c r="BA15" t="s">
        <v>1526</v>
      </c>
      <c r="BB15" t="s">
        <v>860</v>
      </c>
      <c r="BC15" t="s">
        <v>871</v>
      </c>
      <c r="BE15">
        <v>122900</v>
      </c>
    </row>
    <row r="16" spans="2:57" x14ac:dyDescent="0.35">
      <c r="C16" t="s">
        <v>874</v>
      </c>
      <c r="D16" t="s">
        <v>1286</v>
      </c>
      <c r="E16" t="s">
        <v>1226</v>
      </c>
      <c r="M16" t="s">
        <v>1205</v>
      </c>
      <c r="S16" t="s">
        <v>1011</v>
      </c>
      <c r="T16" t="s">
        <v>991</v>
      </c>
      <c r="X16" t="s">
        <v>1122</v>
      </c>
      <c r="Z16" t="s">
        <v>913</v>
      </c>
      <c r="AB16" t="s">
        <v>1188</v>
      </c>
      <c r="AC16" t="s">
        <v>963</v>
      </c>
      <c r="AD16" t="s">
        <v>934</v>
      </c>
      <c r="AE16" t="s">
        <v>1061</v>
      </c>
      <c r="AG16" t="s">
        <v>1183</v>
      </c>
      <c r="AI16" t="s">
        <v>1397</v>
      </c>
      <c r="AO16" t="s">
        <v>1456</v>
      </c>
      <c r="BA16" t="s">
        <v>1527</v>
      </c>
      <c r="BB16" t="s">
        <v>860</v>
      </c>
      <c r="BC16" t="s">
        <v>872</v>
      </c>
      <c r="BE16">
        <v>139306</v>
      </c>
    </row>
    <row r="17" spans="3:57" x14ac:dyDescent="0.35">
      <c r="C17" t="s">
        <v>875</v>
      </c>
      <c r="D17" t="s">
        <v>1287</v>
      </c>
      <c r="E17" t="s">
        <v>1227</v>
      </c>
      <c r="M17" t="s">
        <v>1206</v>
      </c>
      <c r="T17" t="s">
        <v>992</v>
      </c>
      <c r="X17" t="s">
        <v>1123</v>
      </c>
      <c r="Z17" t="s">
        <v>914</v>
      </c>
      <c r="AB17" t="s">
        <v>1190</v>
      </c>
      <c r="AC17" t="s">
        <v>964</v>
      </c>
      <c r="AD17" t="s">
        <v>935</v>
      </c>
      <c r="AE17" t="s">
        <v>1062</v>
      </c>
      <c r="AG17" t="s">
        <v>1184</v>
      </c>
      <c r="AI17" t="s">
        <v>1398</v>
      </c>
      <c r="AO17" t="s">
        <v>1458</v>
      </c>
      <c r="BA17" t="s">
        <v>1528</v>
      </c>
      <c r="BB17" t="s">
        <v>860</v>
      </c>
      <c r="BC17" t="s">
        <v>873</v>
      </c>
      <c r="BE17">
        <v>220906</v>
      </c>
    </row>
    <row r="18" spans="3:57" x14ac:dyDescent="0.35">
      <c r="C18" t="s">
        <v>876</v>
      </c>
      <c r="D18" t="s">
        <v>1288</v>
      </c>
      <c r="E18" t="s">
        <v>1228</v>
      </c>
      <c r="T18" t="s">
        <v>993</v>
      </c>
      <c r="X18" t="s">
        <v>1124</v>
      </c>
      <c r="Z18" t="s">
        <v>915</v>
      </c>
      <c r="AB18" t="s">
        <v>1189</v>
      </c>
      <c r="AC18" t="s">
        <v>965</v>
      </c>
      <c r="AD18" t="s">
        <v>937</v>
      </c>
      <c r="AE18" t="s">
        <v>1063</v>
      </c>
      <c r="AG18" t="s">
        <v>1185</v>
      </c>
      <c r="AI18" t="s">
        <v>1399</v>
      </c>
      <c r="AO18" t="s">
        <v>1459</v>
      </c>
      <c r="BA18" t="s">
        <v>1529</v>
      </c>
      <c r="BB18" t="s">
        <v>860</v>
      </c>
      <c r="BC18" t="s">
        <v>874</v>
      </c>
      <c r="BE18">
        <v>139399</v>
      </c>
    </row>
    <row r="19" spans="3:57" x14ac:dyDescent="0.35">
      <c r="C19" t="s">
        <v>877</v>
      </c>
      <c r="D19" t="s">
        <v>1289</v>
      </c>
      <c r="E19" t="s">
        <v>1229</v>
      </c>
      <c r="T19" t="s">
        <v>994</v>
      </c>
      <c r="X19" t="s">
        <v>1125</v>
      </c>
      <c r="Z19" t="s">
        <v>916</v>
      </c>
      <c r="AC19" t="s">
        <v>966</v>
      </c>
      <c r="AD19" t="s">
        <v>938</v>
      </c>
      <c r="AE19" t="s">
        <v>1065</v>
      </c>
      <c r="AG19" t="s">
        <v>1186</v>
      </c>
      <c r="AI19" t="s">
        <v>1400</v>
      </c>
      <c r="AO19" t="s">
        <v>1460</v>
      </c>
      <c r="BA19" t="s">
        <v>1530</v>
      </c>
      <c r="BB19" t="s">
        <v>860</v>
      </c>
      <c r="BC19" t="s">
        <v>875</v>
      </c>
      <c r="BE19">
        <v>151201</v>
      </c>
    </row>
    <row r="20" spans="3:57" x14ac:dyDescent="0.35">
      <c r="C20" t="s">
        <v>878</v>
      </c>
      <c r="D20" t="s">
        <v>1290</v>
      </c>
      <c r="E20" t="s">
        <v>1230</v>
      </c>
      <c r="T20" t="s">
        <v>995</v>
      </c>
      <c r="X20" t="s">
        <v>1126</v>
      </c>
      <c r="Z20" t="s">
        <v>917</v>
      </c>
      <c r="AC20" t="s">
        <v>967</v>
      </c>
      <c r="AD20" t="s">
        <v>939</v>
      </c>
      <c r="AE20" t="s">
        <v>1066</v>
      </c>
      <c r="AG20" t="s">
        <v>1187</v>
      </c>
      <c r="AI20" t="s">
        <v>1401</v>
      </c>
      <c r="AO20" t="s">
        <v>1461</v>
      </c>
      <c r="BA20" t="s">
        <v>1531</v>
      </c>
      <c r="BB20" t="s">
        <v>860</v>
      </c>
      <c r="BC20" t="s">
        <v>876</v>
      </c>
      <c r="BE20">
        <v>151202</v>
      </c>
    </row>
    <row r="21" spans="3:57" x14ac:dyDescent="0.35">
      <c r="C21" t="s">
        <v>879</v>
      </c>
      <c r="D21" t="s">
        <v>1291</v>
      </c>
      <c r="E21" t="s">
        <v>1231</v>
      </c>
      <c r="T21" t="s">
        <v>996</v>
      </c>
      <c r="X21" t="s">
        <v>1127</v>
      </c>
      <c r="Z21" t="s">
        <v>918</v>
      </c>
      <c r="AC21" t="s">
        <v>968</v>
      </c>
      <c r="AD21" t="s">
        <v>940</v>
      </c>
      <c r="AE21" t="s">
        <v>1067</v>
      </c>
      <c r="AI21" t="s">
        <v>1402</v>
      </c>
      <c r="AO21" t="s">
        <v>1462</v>
      </c>
      <c r="BA21" t="s">
        <v>1532</v>
      </c>
      <c r="BB21" t="s">
        <v>860</v>
      </c>
      <c r="BC21" t="s">
        <v>877</v>
      </c>
      <c r="BE21">
        <v>152102</v>
      </c>
    </row>
    <row r="22" spans="3:57" x14ac:dyDescent="0.35">
      <c r="C22" t="s">
        <v>880</v>
      </c>
      <c r="D22" t="s">
        <v>1292</v>
      </c>
      <c r="E22" t="s">
        <v>1232</v>
      </c>
      <c r="X22" t="s">
        <v>1128</v>
      </c>
      <c r="AC22" t="s">
        <v>969</v>
      </c>
      <c r="AD22" t="s">
        <v>941</v>
      </c>
      <c r="AE22" t="s">
        <v>1068</v>
      </c>
      <c r="AI22" t="s">
        <v>1403</v>
      </c>
      <c r="AO22" t="s">
        <v>1463</v>
      </c>
      <c r="BA22" t="s">
        <v>1533</v>
      </c>
      <c r="BB22" t="s">
        <v>860</v>
      </c>
      <c r="BC22" t="s">
        <v>878</v>
      </c>
      <c r="BE22">
        <v>154700</v>
      </c>
    </row>
    <row r="23" spans="3:57" x14ac:dyDescent="0.35">
      <c r="C23" t="s">
        <v>881</v>
      </c>
      <c r="D23" t="s">
        <v>1293</v>
      </c>
      <c r="E23" t="s">
        <v>1233</v>
      </c>
      <c r="X23" t="s">
        <v>1129</v>
      </c>
      <c r="AC23" t="s">
        <v>970</v>
      </c>
      <c r="AD23" t="s">
        <v>942</v>
      </c>
      <c r="AE23" t="s">
        <v>1069</v>
      </c>
      <c r="AI23" t="s">
        <v>1404</v>
      </c>
      <c r="AO23" t="s">
        <v>1464</v>
      </c>
      <c r="BA23" t="s">
        <v>1534</v>
      </c>
      <c r="BB23" t="s">
        <v>860</v>
      </c>
      <c r="BC23" t="s">
        <v>879</v>
      </c>
      <c r="BE23">
        <v>153902</v>
      </c>
    </row>
    <row r="24" spans="3:57" x14ac:dyDescent="0.35">
      <c r="C24" t="s">
        <v>882</v>
      </c>
      <c r="D24" t="s">
        <v>1294</v>
      </c>
      <c r="E24" t="s">
        <v>1234</v>
      </c>
      <c r="X24" t="s">
        <v>1130</v>
      </c>
      <c r="AC24" t="s">
        <v>936</v>
      </c>
      <c r="AD24" t="s">
        <v>943</v>
      </c>
      <c r="AI24" t="s">
        <v>1405</v>
      </c>
      <c r="AO24" t="s">
        <v>1465</v>
      </c>
      <c r="BA24" t="s">
        <v>1535</v>
      </c>
      <c r="BB24" t="s">
        <v>860</v>
      </c>
      <c r="BC24" t="s">
        <v>880</v>
      </c>
      <c r="BE24">
        <v>153901</v>
      </c>
    </row>
    <row r="25" spans="3:57" x14ac:dyDescent="0.35">
      <c r="C25" t="s">
        <v>883</v>
      </c>
      <c r="D25" t="s">
        <v>1295</v>
      </c>
      <c r="E25" t="s">
        <v>1236</v>
      </c>
      <c r="X25" t="s">
        <v>1131</v>
      </c>
      <c r="AC25" t="s">
        <v>972</v>
      </c>
      <c r="AD25" t="s">
        <v>944</v>
      </c>
      <c r="AI25" t="s">
        <v>1406</v>
      </c>
      <c r="AO25" t="s">
        <v>1466</v>
      </c>
      <c r="BA25" t="s">
        <v>1536</v>
      </c>
      <c r="BB25" t="s">
        <v>860</v>
      </c>
      <c r="BC25" t="s">
        <v>881</v>
      </c>
      <c r="BE25">
        <v>152101</v>
      </c>
    </row>
    <row r="26" spans="3:57" x14ac:dyDescent="0.35">
      <c r="C26" t="s">
        <v>884</v>
      </c>
      <c r="D26" t="s">
        <v>1296</v>
      </c>
      <c r="E26" t="s">
        <v>1237</v>
      </c>
      <c r="X26" t="s">
        <v>1132</v>
      </c>
      <c r="AC26" t="s">
        <v>973</v>
      </c>
      <c r="AD26" t="s">
        <v>945</v>
      </c>
      <c r="AI26" t="s">
        <v>1407</v>
      </c>
      <c r="BA26" t="s">
        <v>1537</v>
      </c>
      <c r="BB26" t="s">
        <v>860</v>
      </c>
      <c r="BC26" t="s">
        <v>882</v>
      </c>
      <c r="BE26">
        <v>159899</v>
      </c>
    </row>
    <row r="27" spans="3:57" x14ac:dyDescent="0.35">
      <c r="C27" t="s">
        <v>885</v>
      </c>
      <c r="D27" t="s">
        <v>1297</v>
      </c>
      <c r="E27" t="s">
        <v>1238</v>
      </c>
      <c r="X27" t="s">
        <v>1133</v>
      </c>
      <c r="AC27" t="s">
        <v>974</v>
      </c>
      <c r="AD27" t="s">
        <v>946</v>
      </c>
      <c r="AI27" t="s">
        <v>1408</v>
      </c>
      <c r="BA27" t="s">
        <v>1538</v>
      </c>
      <c r="BB27" t="s">
        <v>860</v>
      </c>
      <c r="BC27" t="s">
        <v>883</v>
      </c>
      <c r="BE27">
        <v>155504</v>
      </c>
    </row>
    <row r="28" spans="3:57" x14ac:dyDescent="0.35">
      <c r="C28" t="s">
        <v>886</v>
      </c>
      <c r="D28" t="s">
        <v>1298</v>
      </c>
      <c r="E28" t="s">
        <v>1239</v>
      </c>
      <c r="X28" t="s">
        <v>1134</v>
      </c>
      <c r="AC28" t="s">
        <v>975</v>
      </c>
      <c r="AD28" t="s">
        <v>947</v>
      </c>
      <c r="AI28" t="s">
        <v>1409</v>
      </c>
      <c r="BA28" t="s">
        <v>1539</v>
      </c>
      <c r="BB28" t="s">
        <v>860</v>
      </c>
      <c r="BC28" t="s">
        <v>884</v>
      </c>
      <c r="BE28">
        <v>159801</v>
      </c>
    </row>
    <row r="29" spans="3:57" x14ac:dyDescent="0.35">
      <c r="C29" t="s">
        <v>887</v>
      </c>
      <c r="D29" t="s">
        <v>1299</v>
      </c>
      <c r="E29" t="s">
        <v>1240</v>
      </c>
      <c r="X29" t="s">
        <v>1135</v>
      </c>
      <c r="AC29" t="s">
        <v>976</v>
      </c>
      <c r="AD29" t="s">
        <v>948</v>
      </c>
      <c r="AI29" t="s">
        <v>1410</v>
      </c>
      <c r="BA29" t="s">
        <v>1540</v>
      </c>
      <c r="BB29" t="s">
        <v>860</v>
      </c>
      <c r="BC29" t="s">
        <v>885</v>
      </c>
      <c r="BE29">
        <v>159804</v>
      </c>
    </row>
    <row r="30" spans="3:57" x14ac:dyDescent="0.35">
      <c r="C30" t="s">
        <v>888</v>
      </c>
      <c r="D30" t="s">
        <v>1300</v>
      </c>
      <c r="E30" t="s">
        <v>1241</v>
      </c>
      <c r="X30" t="s">
        <v>1136</v>
      </c>
      <c r="AC30" t="s">
        <v>977</v>
      </c>
      <c r="AI30" t="s">
        <v>1411</v>
      </c>
      <c r="BA30" t="s">
        <v>1541</v>
      </c>
      <c r="BB30" t="s">
        <v>860</v>
      </c>
      <c r="BC30" t="s">
        <v>886</v>
      </c>
      <c r="BE30">
        <v>210107</v>
      </c>
    </row>
    <row r="31" spans="3:57" x14ac:dyDescent="0.35">
      <c r="C31" t="s">
        <v>889</v>
      </c>
      <c r="D31" t="s">
        <v>1301</v>
      </c>
      <c r="E31" t="s">
        <v>1242</v>
      </c>
      <c r="X31" t="s">
        <v>1137</v>
      </c>
      <c r="AI31" t="s">
        <v>1412</v>
      </c>
      <c r="BA31" t="s">
        <v>1542</v>
      </c>
      <c r="BB31" t="s">
        <v>860</v>
      </c>
      <c r="BC31" t="s">
        <v>887</v>
      </c>
      <c r="BE31">
        <v>220904</v>
      </c>
    </row>
    <row r="32" spans="3:57" x14ac:dyDescent="0.35">
      <c r="C32" t="s">
        <v>890</v>
      </c>
      <c r="D32" t="s">
        <v>1302</v>
      </c>
      <c r="E32" t="s">
        <v>1243</v>
      </c>
      <c r="X32" t="s">
        <v>1064</v>
      </c>
      <c r="AI32" t="s">
        <v>1413</v>
      </c>
      <c r="BA32" t="s">
        <v>1543</v>
      </c>
      <c r="BB32" t="s">
        <v>860</v>
      </c>
      <c r="BC32" t="s">
        <v>888</v>
      </c>
      <c r="BE32">
        <v>220999</v>
      </c>
    </row>
    <row r="33" spans="3:57" x14ac:dyDescent="0.35">
      <c r="C33" t="s">
        <v>891</v>
      </c>
      <c r="D33" t="s">
        <v>1303</v>
      </c>
      <c r="E33" t="s">
        <v>1244</v>
      </c>
      <c r="X33" t="s">
        <v>1138</v>
      </c>
      <c r="AI33" t="s">
        <v>1443</v>
      </c>
      <c r="BA33" t="s">
        <v>1544</v>
      </c>
      <c r="BB33" t="s">
        <v>860</v>
      </c>
      <c r="BC33" t="s">
        <v>889</v>
      </c>
      <c r="BE33">
        <v>2029100</v>
      </c>
    </row>
    <row r="34" spans="3:57" x14ac:dyDescent="0.35">
      <c r="C34" t="s">
        <v>892</v>
      </c>
      <c r="D34" t="s">
        <v>1304</v>
      </c>
      <c r="E34" t="s">
        <v>1245</v>
      </c>
      <c r="X34" t="s">
        <v>1139</v>
      </c>
      <c r="AI34" t="s">
        <v>1444</v>
      </c>
      <c r="BA34" t="s">
        <v>1545</v>
      </c>
      <c r="BB34" t="s">
        <v>860</v>
      </c>
      <c r="BC34" t="s">
        <v>890</v>
      </c>
      <c r="BE34">
        <v>312401</v>
      </c>
    </row>
    <row r="35" spans="3:57" x14ac:dyDescent="0.35">
      <c r="C35" t="s">
        <v>893</v>
      </c>
      <c r="D35" t="s">
        <v>1305</v>
      </c>
      <c r="E35" t="s">
        <v>1246</v>
      </c>
      <c r="X35" t="s">
        <v>1140</v>
      </c>
      <c r="AI35" t="s">
        <v>1445</v>
      </c>
      <c r="BA35" t="s">
        <v>1546</v>
      </c>
      <c r="BB35" t="s">
        <v>860</v>
      </c>
      <c r="BC35" t="s">
        <v>891</v>
      </c>
      <c r="BE35">
        <v>322101</v>
      </c>
    </row>
    <row r="36" spans="3:57" x14ac:dyDescent="0.35">
      <c r="C36" t="s">
        <v>894</v>
      </c>
      <c r="D36" t="s">
        <v>1306</v>
      </c>
      <c r="E36" t="s">
        <v>1247</v>
      </c>
      <c r="X36" t="s">
        <v>1141</v>
      </c>
      <c r="BA36" t="s">
        <v>1547</v>
      </c>
      <c r="BB36" t="s">
        <v>860</v>
      </c>
      <c r="BC36" t="s">
        <v>892</v>
      </c>
      <c r="BE36">
        <v>321302</v>
      </c>
    </row>
    <row r="37" spans="3:57" x14ac:dyDescent="0.35">
      <c r="C37" t="s">
        <v>895</v>
      </c>
      <c r="D37" t="s">
        <v>1307</v>
      </c>
      <c r="E37" t="s">
        <v>1248</v>
      </c>
      <c r="X37" t="s">
        <v>1142</v>
      </c>
      <c r="BA37" t="s">
        <v>1548</v>
      </c>
      <c r="BB37" t="s">
        <v>860</v>
      </c>
      <c r="BC37" t="s">
        <v>893</v>
      </c>
      <c r="BE37">
        <v>321303</v>
      </c>
    </row>
    <row r="38" spans="3:57" x14ac:dyDescent="0.35">
      <c r="C38" t="s">
        <v>896</v>
      </c>
      <c r="D38" t="s">
        <v>1308</v>
      </c>
      <c r="E38" t="s">
        <v>1249</v>
      </c>
      <c r="X38" t="s">
        <v>1143</v>
      </c>
      <c r="BA38" t="s">
        <v>1549</v>
      </c>
      <c r="BB38" t="s">
        <v>860</v>
      </c>
      <c r="BC38" t="s">
        <v>894</v>
      </c>
      <c r="BE38">
        <v>332103</v>
      </c>
    </row>
    <row r="39" spans="3:57" x14ac:dyDescent="0.35">
      <c r="C39" t="s">
        <v>897</v>
      </c>
      <c r="D39" t="s">
        <v>1309</v>
      </c>
      <c r="E39" t="s">
        <v>1250</v>
      </c>
      <c r="BA39" t="s">
        <v>1550</v>
      </c>
      <c r="BB39" t="s">
        <v>860</v>
      </c>
      <c r="BC39" t="s">
        <v>895</v>
      </c>
      <c r="BE39">
        <v>159803</v>
      </c>
    </row>
    <row r="40" spans="3:57" x14ac:dyDescent="0.35">
      <c r="C40" t="s">
        <v>898</v>
      </c>
      <c r="D40" t="s">
        <v>1277</v>
      </c>
      <c r="E40" t="s">
        <v>1251</v>
      </c>
      <c r="BA40" t="s">
        <v>1551</v>
      </c>
      <c r="BB40" t="s">
        <v>860</v>
      </c>
      <c r="BC40" t="s">
        <v>896</v>
      </c>
      <c r="BE40">
        <v>322105</v>
      </c>
    </row>
    <row r="41" spans="3:57" x14ac:dyDescent="0.35">
      <c r="D41" t="s">
        <v>1310</v>
      </c>
      <c r="E41" t="s">
        <v>1252</v>
      </c>
      <c r="BA41" t="s">
        <v>1552</v>
      </c>
      <c r="BB41" t="s">
        <v>860</v>
      </c>
      <c r="BC41" t="s">
        <v>897</v>
      </c>
      <c r="BE41">
        <v>312403</v>
      </c>
    </row>
    <row r="42" spans="3:57" x14ac:dyDescent="0.35">
      <c r="D42" t="s">
        <v>1311</v>
      </c>
      <c r="E42" t="s">
        <v>1253</v>
      </c>
      <c r="BA42" t="s">
        <v>1553</v>
      </c>
      <c r="BB42" t="s">
        <v>860</v>
      </c>
      <c r="BC42" t="s">
        <v>898</v>
      </c>
      <c r="BE42">
        <v>322199</v>
      </c>
    </row>
    <row r="43" spans="3:57" x14ac:dyDescent="0.35">
      <c r="D43" t="s">
        <v>1312</v>
      </c>
      <c r="E43" t="s">
        <v>1254</v>
      </c>
      <c r="BA43" t="s">
        <v>1554</v>
      </c>
      <c r="BB43" t="s">
        <v>1271</v>
      </c>
      <c r="BC43" t="s">
        <v>1272</v>
      </c>
      <c r="BE43">
        <v>4689301</v>
      </c>
    </row>
    <row r="44" spans="3:57" x14ac:dyDescent="0.35">
      <c r="D44" t="s">
        <v>1313</v>
      </c>
      <c r="E44" t="s">
        <v>1255</v>
      </c>
      <c r="BA44" t="s">
        <v>1555</v>
      </c>
      <c r="BB44" t="s">
        <v>1271</v>
      </c>
      <c r="BC44" t="s">
        <v>1273</v>
      </c>
      <c r="BE44">
        <v>4681999</v>
      </c>
    </row>
    <row r="45" spans="3:57" x14ac:dyDescent="0.35">
      <c r="D45" t="s">
        <v>1314</v>
      </c>
      <c r="E45" t="s">
        <v>1256</v>
      </c>
      <c r="BA45" t="s">
        <v>1556</v>
      </c>
      <c r="BB45" t="s">
        <v>1271</v>
      </c>
      <c r="BC45" t="s">
        <v>1274</v>
      </c>
      <c r="BE45">
        <v>4681804</v>
      </c>
    </row>
    <row r="46" spans="3:57" x14ac:dyDescent="0.35">
      <c r="D46" t="s">
        <v>1315</v>
      </c>
      <c r="E46" t="s">
        <v>1257</v>
      </c>
      <c r="BA46" t="s">
        <v>1557</v>
      </c>
      <c r="BB46" t="s">
        <v>1271</v>
      </c>
      <c r="BC46" t="s">
        <v>1275</v>
      </c>
      <c r="BE46">
        <v>4623199</v>
      </c>
    </row>
    <row r="47" spans="3:57" x14ac:dyDescent="0.35">
      <c r="D47" t="s">
        <v>1316</v>
      </c>
      <c r="E47" t="s">
        <v>1258</v>
      </c>
      <c r="BA47" t="s">
        <v>1558</v>
      </c>
      <c r="BB47" t="s">
        <v>1271</v>
      </c>
      <c r="BC47" t="s">
        <v>1276</v>
      </c>
      <c r="BE47">
        <v>4623108</v>
      </c>
    </row>
    <row r="48" spans="3:57" x14ac:dyDescent="0.35">
      <c r="D48" t="s">
        <v>1317</v>
      </c>
      <c r="E48" t="s">
        <v>1259</v>
      </c>
      <c r="BA48" t="s">
        <v>1559</v>
      </c>
      <c r="BB48" t="s">
        <v>1271</v>
      </c>
      <c r="BC48" t="s">
        <v>1278</v>
      </c>
      <c r="BE48">
        <v>4623101</v>
      </c>
    </row>
    <row r="49" spans="4:57" x14ac:dyDescent="0.35">
      <c r="D49" t="s">
        <v>1318</v>
      </c>
      <c r="E49" t="s">
        <v>1260</v>
      </c>
      <c r="BA49" t="s">
        <v>1560</v>
      </c>
      <c r="BB49" t="s">
        <v>1271</v>
      </c>
      <c r="BC49" t="s">
        <v>1279</v>
      </c>
      <c r="BE49">
        <v>4623999</v>
      </c>
    </row>
    <row r="50" spans="4:57" x14ac:dyDescent="0.35">
      <c r="D50" t="s">
        <v>1319</v>
      </c>
      <c r="E50" t="s">
        <v>1261</v>
      </c>
      <c r="BA50" t="s">
        <v>1561</v>
      </c>
      <c r="BB50" t="s">
        <v>1271</v>
      </c>
      <c r="BC50" t="s">
        <v>1280</v>
      </c>
      <c r="BE50">
        <v>4633801</v>
      </c>
    </row>
    <row r="51" spans="4:57" x14ac:dyDescent="0.35">
      <c r="D51" t="s">
        <v>1320</v>
      </c>
      <c r="E51" t="s">
        <v>1262</v>
      </c>
      <c r="BA51" t="s">
        <v>1562</v>
      </c>
      <c r="BB51" t="s">
        <v>1271</v>
      </c>
      <c r="BC51" t="s">
        <v>1281</v>
      </c>
      <c r="BE51">
        <v>4631100</v>
      </c>
    </row>
    <row r="52" spans="4:57" x14ac:dyDescent="0.35">
      <c r="D52" t="s">
        <v>1321</v>
      </c>
      <c r="E52" t="s">
        <v>1263</v>
      </c>
      <c r="BA52" t="s">
        <v>1563</v>
      </c>
      <c r="BB52" t="s">
        <v>1271</v>
      </c>
      <c r="BC52" t="s">
        <v>1282</v>
      </c>
      <c r="BE52">
        <v>4637104</v>
      </c>
    </row>
    <row r="53" spans="4:57" x14ac:dyDescent="0.35">
      <c r="D53" t="s">
        <v>1322</v>
      </c>
      <c r="E53" t="s">
        <v>1264</v>
      </c>
      <c r="BA53" t="s">
        <v>1564</v>
      </c>
      <c r="BB53" t="s">
        <v>1271</v>
      </c>
      <c r="BC53" t="s">
        <v>1283</v>
      </c>
      <c r="BE53">
        <v>4634601</v>
      </c>
    </row>
    <row r="54" spans="4:57" x14ac:dyDescent="0.35">
      <c r="D54" t="s">
        <v>1235</v>
      </c>
      <c r="E54" t="s">
        <v>1265</v>
      </c>
      <c r="BA54" t="s">
        <v>1565</v>
      </c>
      <c r="BB54" t="s">
        <v>1271</v>
      </c>
      <c r="BC54" t="s">
        <v>1284</v>
      </c>
      <c r="BE54">
        <v>4634603</v>
      </c>
    </row>
    <row r="55" spans="4:57" x14ac:dyDescent="0.35">
      <c r="D55" t="s">
        <v>1323</v>
      </c>
      <c r="E55" t="s">
        <v>1266</v>
      </c>
      <c r="BA55" t="s">
        <v>1566</v>
      </c>
      <c r="BB55" t="s">
        <v>1271</v>
      </c>
      <c r="BC55" t="s">
        <v>1285</v>
      </c>
      <c r="BE55">
        <v>4635402</v>
      </c>
    </row>
    <row r="56" spans="4:57" x14ac:dyDescent="0.35">
      <c r="D56" t="s">
        <v>1324</v>
      </c>
      <c r="E56" t="s">
        <v>1267</v>
      </c>
      <c r="BA56" t="s">
        <v>1567</v>
      </c>
      <c r="BB56" t="s">
        <v>1271</v>
      </c>
      <c r="BC56" t="s">
        <v>1286</v>
      </c>
      <c r="BE56">
        <v>4632001</v>
      </c>
    </row>
    <row r="57" spans="4:57" x14ac:dyDescent="0.35">
      <c r="D57" t="s">
        <v>1325</v>
      </c>
      <c r="E57" t="s">
        <v>1268</v>
      </c>
      <c r="BA57" t="s">
        <v>1568</v>
      </c>
      <c r="BB57" t="s">
        <v>1271</v>
      </c>
      <c r="BC57" t="s">
        <v>1287</v>
      </c>
      <c r="BE57">
        <v>4691500</v>
      </c>
    </row>
    <row r="58" spans="4:57" x14ac:dyDescent="0.35">
      <c r="D58" t="s">
        <v>1326</v>
      </c>
      <c r="E58" t="s">
        <v>1269</v>
      </c>
      <c r="BA58" t="s">
        <v>1569</v>
      </c>
      <c r="BB58" t="s">
        <v>1271</v>
      </c>
      <c r="BC58" t="s">
        <v>1288</v>
      </c>
      <c r="BE58">
        <v>1099999</v>
      </c>
    </row>
    <row r="59" spans="4:57" x14ac:dyDescent="0.35">
      <c r="D59" t="s">
        <v>1327</v>
      </c>
      <c r="BA59" t="s">
        <v>1570</v>
      </c>
      <c r="BB59" t="s">
        <v>1271</v>
      </c>
      <c r="BC59" t="s">
        <v>1289</v>
      </c>
      <c r="BE59">
        <v>4644301</v>
      </c>
    </row>
    <row r="60" spans="4:57" x14ac:dyDescent="0.35">
      <c r="D60" t="s">
        <v>1328</v>
      </c>
      <c r="BA60" t="s">
        <v>1571</v>
      </c>
      <c r="BB60" t="s">
        <v>1271</v>
      </c>
      <c r="BC60" t="s">
        <v>1290</v>
      </c>
      <c r="BE60">
        <v>4646002</v>
      </c>
    </row>
    <row r="61" spans="4:57" x14ac:dyDescent="0.35">
      <c r="D61" t="s">
        <v>1270</v>
      </c>
      <c r="BA61" t="s">
        <v>1572</v>
      </c>
      <c r="BB61" t="s">
        <v>1271</v>
      </c>
      <c r="BC61" t="s">
        <v>1291</v>
      </c>
      <c r="BE61">
        <v>4644302</v>
      </c>
    </row>
    <row r="62" spans="4:57" x14ac:dyDescent="0.35">
      <c r="D62" t="s">
        <v>1329</v>
      </c>
      <c r="BA62" t="s">
        <v>1573</v>
      </c>
      <c r="BB62" t="s">
        <v>1271</v>
      </c>
      <c r="BC62" t="s">
        <v>1292</v>
      </c>
      <c r="BE62">
        <v>4649408</v>
      </c>
    </row>
    <row r="63" spans="4:57" x14ac:dyDescent="0.35">
      <c r="D63" t="s">
        <v>1330</v>
      </c>
      <c r="BA63" t="s">
        <v>1574</v>
      </c>
      <c r="BB63" t="s">
        <v>1271</v>
      </c>
      <c r="BC63" t="s">
        <v>1293</v>
      </c>
      <c r="BE63">
        <v>4645103</v>
      </c>
    </row>
    <row r="64" spans="4:57" x14ac:dyDescent="0.35">
      <c r="D64" t="s">
        <v>1331</v>
      </c>
      <c r="BA64" t="s">
        <v>1575</v>
      </c>
      <c r="BB64" t="s">
        <v>1271</v>
      </c>
      <c r="BC64" t="s">
        <v>1294</v>
      </c>
      <c r="BE64">
        <v>4683400</v>
      </c>
    </row>
    <row r="65" spans="4:57" x14ac:dyDescent="0.35">
      <c r="D65" t="s">
        <v>1332</v>
      </c>
      <c r="BA65" t="s">
        <v>1576</v>
      </c>
      <c r="BB65" t="s">
        <v>1271</v>
      </c>
      <c r="BC65" t="s">
        <v>1295</v>
      </c>
      <c r="BE65">
        <v>4684299</v>
      </c>
    </row>
    <row r="66" spans="4:57" x14ac:dyDescent="0.35">
      <c r="D66" t="s">
        <v>1333</v>
      </c>
      <c r="BA66" t="s">
        <v>1577</v>
      </c>
      <c r="BB66" t="s">
        <v>1271</v>
      </c>
      <c r="BC66" t="s">
        <v>1296</v>
      </c>
      <c r="BE66">
        <v>4641901</v>
      </c>
    </row>
    <row r="67" spans="4:57" x14ac:dyDescent="0.35">
      <c r="BA67" t="s">
        <v>1578</v>
      </c>
      <c r="BB67" t="s">
        <v>1271</v>
      </c>
      <c r="BC67" t="s">
        <v>1297</v>
      </c>
      <c r="BE67">
        <v>4641999</v>
      </c>
    </row>
    <row r="68" spans="4:57" x14ac:dyDescent="0.35">
      <c r="BA68" t="s">
        <v>1579</v>
      </c>
      <c r="BB68" t="s">
        <v>1271</v>
      </c>
      <c r="BC68" t="s">
        <v>1298</v>
      </c>
      <c r="BE68">
        <v>4642701</v>
      </c>
    </row>
    <row r="69" spans="4:57" x14ac:dyDescent="0.35">
      <c r="BA69" t="s">
        <v>1580</v>
      </c>
      <c r="BB69" t="s">
        <v>1271</v>
      </c>
      <c r="BC69" t="s">
        <v>1299</v>
      </c>
      <c r="BE69">
        <v>4643502</v>
      </c>
    </row>
    <row r="70" spans="4:57" x14ac:dyDescent="0.35">
      <c r="BA70" t="s">
        <v>1581</v>
      </c>
      <c r="BB70" t="s">
        <v>1271</v>
      </c>
      <c r="BC70" t="s">
        <v>1300</v>
      </c>
      <c r="BE70">
        <v>4643501</v>
      </c>
    </row>
    <row r="71" spans="4:57" x14ac:dyDescent="0.35">
      <c r="BA71" t="s">
        <v>1582</v>
      </c>
      <c r="BB71" t="s">
        <v>1271</v>
      </c>
      <c r="BC71" t="s">
        <v>1301</v>
      </c>
      <c r="BE71">
        <v>4642702</v>
      </c>
    </row>
    <row r="72" spans="4:57" x14ac:dyDescent="0.35">
      <c r="BA72" t="s">
        <v>1583</v>
      </c>
      <c r="BB72" t="s">
        <v>1271</v>
      </c>
      <c r="BC72" t="s">
        <v>1302</v>
      </c>
      <c r="BE72">
        <v>4641903</v>
      </c>
    </row>
    <row r="73" spans="4:57" x14ac:dyDescent="0.35">
      <c r="BA73" t="s">
        <v>1584</v>
      </c>
      <c r="BB73" t="s">
        <v>1271</v>
      </c>
      <c r="BC73" t="s">
        <v>1303</v>
      </c>
      <c r="BE73">
        <v>4649404</v>
      </c>
    </row>
    <row r="74" spans="4:57" x14ac:dyDescent="0.35">
      <c r="BA74" t="s">
        <v>1585</v>
      </c>
      <c r="BB74" t="s">
        <v>1271</v>
      </c>
      <c r="BC74" t="s">
        <v>1304</v>
      </c>
      <c r="BE74">
        <v>4649999</v>
      </c>
    </row>
    <row r="75" spans="4:57" x14ac:dyDescent="0.35">
      <c r="BA75" t="s">
        <v>1586</v>
      </c>
      <c r="BB75" t="s">
        <v>1271</v>
      </c>
      <c r="BC75" t="s">
        <v>1305</v>
      </c>
      <c r="BE75">
        <v>4649405</v>
      </c>
    </row>
    <row r="76" spans="4:57" x14ac:dyDescent="0.35">
      <c r="BA76" t="s">
        <v>1587</v>
      </c>
      <c r="BB76" t="s">
        <v>1271</v>
      </c>
      <c r="BC76" t="s">
        <v>1306</v>
      </c>
      <c r="BE76">
        <v>4641902</v>
      </c>
    </row>
    <row r="77" spans="4:57" x14ac:dyDescent="0.35">
      <c r="BA77" t="s">
        <v>1588</v>
      </c>
      <c r="BB77" t="s">
        <v>1271</v>
      </c>
      <c r="BC77" t="s">
        <v>1307</v>
      </c>
      <c r="BE77">
        <v>4672900</v>
      </c>
    </row>
    <row r="78" spans="4:57" x14ac:dyDescent="0.35">
      <c r="BA78" t="s">
        <v>1589</v>
      </c>
      <c r="BB78" t="s">
        <v>1271</v>
      </c>
      <c r="BC78" t="s">
        <v>1308</v>
      </c>
      <c r="BE78">
        <v>4669901</v>
      </c>
    </row>
    <row r="79" spans="4:57" x14ac:dyDescent="0.35">
      <c r="BA79" t="s">
        <v>1590</v>
      </c>
      <c r="BB79" t="s">
        <v>1271</v>
      </c>
      <c r="BC79" t="s">
        <v>1309</v>
      </c>
      <c r="BE79">
        <v>4679603</v>
      </c>
    </row>
    <row r="80" spans="4:57" x14ac:dyDescent="0.35">
      <c r="BA80" t="s">
        <v>1591</v>
      </c>
      <c r="BB80" t="s">
        <v>1271</v>
      </c>
      <c r="BC80" t="s">
        <v>1277</v>
      </c>
      <c r="BE80">
        <v>4671999</v>
      </c>
    </row>
    <row r="81" spans="53:57" x14ac:dyDescent="0.35">
      <c r="BA81" t="s">
        <v>1592</v>
      </c>
      <c r="BB81" t="s">
        <v>1271</v>
      </c>
      <c r="BC81" t="s">
        <v>1310</v>
      </c>
      <c r="BE81">
        <v>4679699</v>
      </c>
    </row>
    <row r="82" spans="53:57" x14ac:dyDescent="0.35">
      <c r="BA82" t="s">
        <v>1593</v>
      </c>
      <c r="BB82" t="s">
        <v>1271</v>
      </c>
      <c r="BC82" t="s">
        <v>1311</v>
      </c>
      <c r="BE82">
        <v>4679601</v>
      </c>
    </row>
    <row r="83" spans="53:57" x14ac:dyDescent="0.35">
      <c r="BA83" t="s">
        <v>1594</v>
      </c>
      <c r="BB83" t="s">
        <v>1271</v>
      </c>
      <c r="BC83" t="s">
        <v>1312</v>
      </c>
      <c r="BE83">
        <v>4673700</v>
      </c>
    </row>
    <row r="84" spans="53:57" x14ac:dyDescent="0.35">
      <c r="BA84" t="s">
        <v>1595</v>
      </c>
      <c r="BB84" t="s">
        <v>1271</v>
      </c>
      <c r="BC84" t="s">
        <v>1313</v>
      </c>
      <c r="BE84">
        <v>4511103</v>
      </c>
    </row>
    <row r="85" spans="53:57" x14ac:dyDescent="0.35">
      <c r="BA85" t="s">
        <v>1596</v>
      </c>
      <c r="BB85" t="s">
        <v>1271</v>
      </c>
      <c r="BC85" t="s">
        <v>1314</v>
      </c>
      <c r="BE85">
        <v>4530701</v>
      </c>
    </row>
    <row r="86" spans="53:57" x14ac:dyDescent="0.35">
      <c r="BA86" t="s">
        <v>1597</v>
      </c>
      <c r="BB86" t="s">
        <v>1271</v>
      </c>
      <c r="BC86" t="s">
        <v>1315</v>
      </c>
      <c r="BE86">
        <v>4649403</v>
      </c>
    </row>
    <row r="87" spans="53:57" x14ac:dyDescent="0.35">
      <c r="BA87" t="s">
        <v>1598</v>
      </c>
      <c r="BB87" t="s">
        <v>1271</v>
      </c>
      <c r="BC87" t="s">
        <v>1316</v>
      </c>
      <c r="BE87">
        <v>4693100</v>
      </c>
    </row>
    <row r="88" spans="53:57" x14ac:dyDescent="0.35">
      <c r="BA88" t="s">
        <v>1599</v>
      </c>
      <c r="BB88" t="s">
        <v>1271</v>
      </c>
      <c r="BC88" t="s">
        <v>1317</v>
      </c>
      <c r="BE88">
        <v>4665600</v>
      </c>
    </row>
    <row r="89" spans="53:57" x14ac:dyDescent="0.35">
      <c r="BA89" t="s">
        <v>1600</v>
      </c>
      <c r="BB89" t="s">
        <v>1271</v>
      </c>
      <c r="BC89" t="s">
        <v>1318</v>
      </c>
      <c r="BE89">
        <v>4652400</v>
      </c>
    </row>
    <row r="90" spans="53:57" x14ac:dyDescent="0.35">
      <c r="BA90" t="s">
        <v>1601</v>
      </c>
      <c r="BB90" t="s">
        <v>1271</v>
      </c>
      <c r="BC90" t="s">
        <v>1319</v>
      </c>
      <c r="BE90">
        <v>4651601</v>
      </c>
    </row>
    <row r="91" spans="53:57" x14ac:dyDescent="0.35">
      <c r="BA91" t="s">
        <v>1602</v>
      </c>
      <c r="BB91" t="s">
        <v>1271</v>
      </c>
      <c r="BC91" t="s">
        <v>1320</v>
      </c>
      <c r="BE91">
        <v>4661300</v>
      </c>
    </row>
    <row r="92" spans="53:57" x14ac:dyDescent="0.35">
      <c r="BA92" t="s">
        <v>1603</v>
      </c>
      <c r="BB92" t="s">
        <v>1271</v>
      </c>
      <c r="BC92" t="s">
        <v>1321</v>
      </c>
      <c r="BE92">
        <v>4753900</v>
      </c>
    </row>
    <row r="93" spans="53:57" x14ac:dyDescent="0.35">
      <c r="BA93" t="s">
        <v>1604</v>
      </c>
      <c r="BB93" t="s">
        <v>1271</v>
      </c>
      <c r="BC93" t="s">
        <v>1322</v>
      </c>
      <c r="BE93">
        <v>4664800</v>
      </c>
    </row>
    <row r="94" spans="53:57" x14ac:dyDescent="0.35">
      <c r="BA94" t="s">
        <v>1605</v>
      </c>
      <c r="BB94" t="s">
        <v>1271</v>
      </c>
      <c r="BC94" t="s">
        <v>1235</v>
      </c>
      <c r="BE94">
        <v>4663999</v>
      </c>
    </row>
    <row r="95" spans="53:57" x14ac:dyDescent="0.35">
      <c r="BA95" t="s">
        <v>1606</v>
      </c>
      <c r="BB95" t="s">
        <v>1271</v>
      </c>
      <c r="BC95" t="s">
        <v>1323</v>
      </c>
      <c r="BE95">
        <v>4681803</v>
      </c>
    </row>
    <row r="96" spans="53:57" x14ac:dyDescent="0.35">
      <c r="BA96" t="s">
        <v>1607</v>
      </c>
      <c r="BB96" t="s">
        <v>1271</v>
      </c>
      <c r="BC96" t="s">
        <v>1324</v>
      </c>
      <c r="BE96">
        <v>4681805</v>
      </c>
    </row>
    <row r="97" spans="53:57" x14ac:dyDescent="0.35">
      <c r="BA97" t="s">
        <v>1608</v>
      </c>
      <c r="BB97" t="s">
        <v>1271</v>
      </c>
      <c r="BC97" t="s">
        <v>1325</v>
      </c>
      <c r="BE97">
        <v>4686901</v>
      </c>
    </row>
    <row r="98" spans="53:57" x14ac:dyDescent="0.35">
      <c r="BA98" t="s">
        <v>1609</v>
      </c>
      <c r="BB98" t="s">
        <v>1271</v>
      </c>
      <c r="BC98" t="s">
        <v>1326</v>
      </c>
      <c r="BE98">
        <v>4647802</v>
      </c>
    </row>
    <row r="99" spans="53:57" x14ac:dyDescent="0.35">
      <c r="BA99" t="s">
        <v>1610</v>
      </c>
      <c r="BB99" t="s">
        <v>1271</v>
      </c>
      <c r="BC99" t="s">
        <v>1327</v>
      </c>
      <c r="BE99">
        <v>4649499</v>
      </c>
    </row>
    <row r="100" spans="53:57" x14ac:dyDescent="0.35">
      <c r="BA100" t="s">
        <v>1611</v>
      </c>
      <c r="BB100" t="s">
        <v>1271</v>
      </c>
      <c r="BC100" t="s">
        <v>1328</v>
      </c>
      <c r="BE100">
        <v>4689999</v>
      </c>
    </row>
    <row r="101" spans="53:57" x14ac:dyDescent="0.35">
      <c r="BA101" t="s">
        <v>1612</v>
      </c>
      <c r="BB101" t="s">
        <v>1271</v>
      </c>
      <c r="BC101" t="s">
        <v>1270</v>
      </c>
      <c r="BE101">
        <v>4789999</v>
      </c>
    </row>
    <row r="102" spans="53:57" x14ac:dyDescent="0.35">
      <c r="BA102" t="s">
        <v>1613</v>
      </c>
      <c r="BB102" t="s">
        <v>1271</v>
      </c>
      <c r="BC102" t="s">
        <v>1329</v>
      </c>
      <c r="BE102">
        <v>4763999</v>
      </c>
    </row>
    <row r="103" spans="53:57" x14ac:dyDescent="0.35">
      <c r="BA103" t="s">
        <v>1614</v>
      </c>
      <c r="BB103" t="s">
        <v>1271</v>
      </c>
      <c r="BC103" t="s">
        <v>1330</v>
      </c>
      <c r="BE103">
        <v>4623102</v>
      </c>
    </row>
    <row r="104" spans="53:57" x14ac:dyDescent="0.35">
      <c r="BA104" t="s">
        <v>1615</v>
      </c>
      <c r="BB104" t="s">
        <v>1271</v>
      </c>
      <c r="BC104" t="s">
        <v>1331</v>
      </c>
      <c r="BE104">
        <v>4623106</v>
      </c>
    </row>
    <row r="105" spans="53:57" x14ac:dyDescent="0.35">
      <c r="BA105" t="s">
        <v>1616</v>
      </c>
      <c r="BB105" t="s">
        <v>1271</v>
      </c>
      <c r="BC105" t="s">
        <v>1332</v>
      </c>
      <c r="BE105">
        <v>4636202</v>
      </c>
    </row>
    <row r="106" spans="53:57" x14ac:dyDescent="0.35">
      <c r="BA106" t="s">
        <v>1617</v>
      </c>
      <c r="BB106" t="s">
        <v>1271</v>
      </c>
      <c r="BC106" t="s">
        <v>1333</v>
      </c>
      <c r="BE106">
        <v>5250802</v>
      </c>
    </row>
    <row r="107" spans="53:57" x14ac:dyDescent="0.35">
      <c r="BA107" t="s">
        <v>1618</v>
      </c>
      <c r="BB107" t="s">
        <v>1212</v>
      </c>
      <c r="BC107" t="s">
        <v>1213</v>
      </c>
      <c r="BE107">
        <v>4724500</v>
      </c>
    </row>
    <row r="108" spans="53:57" x14ac:dyDescent="0.35">
      <c r="BA108" t="s">
        <v>1619</v>
      </c>
      <c r="BB108" t="s">
        <v>1212</v>
      </c>
      <c r="BC108" t="s">
        <v>1214</v>
      </c>
      <c r="BE108">
        <v>4721103</v>
      </c>
    </row>
    <row r="109" spans="53:57" x14ac:dyDescent="0.35">
      <c r="BA109" t="s">
        <v>1620</v>
      </c>
      <c r="BB109" t="s">
        <v>1212</v>
      </c>
      <c r="BC109" t="s">
        <v>1215</v>
      </c>
      <c r="BE109">
        <v>4721101</v>
      </c>
    </row>
    <row r="110" spans="53:57" x14ac:dyDescent="0.35">
      <c r="BA110" t="s">
        <v>1621</v>
      </c>
      <c r="BB110" t="s">
        <v>1212</v>
      </c>
      <c r="BC110" t="s">
        <v>1216</v>
      </c>
      <c r="BE110">
        <v>4722901</v>
      </c>
    </row>
    <row r="111" spans="53:57" x14ac:dyDescent="0.35">
      <c r="BA111" t="s">
        <v>1622</v>
      </c>
      <c r="BB111" t="s">
        <v>1212</v>
      </c>
      <c r="BC111" t="s">
        <v>1217</v>
      </c>
      <c r="BE111">
        <v>4722902</v>
      </c>
    </row>
    <row r="112" spans="53:57" x14ac:dyDescent="0.35">
      <c r="BA112" t="s">
        <v>1623</v>
      </c>
      <c r="BB112" t="s">
        <v>1212</v>
      </c>
      <c r="BC112" t="s">
        <v>1218</v>
      </c>
      <c r="BE112">
        <v>4723700</v>
      </c>
    </row>
    <row r="113" spans="53:57" x14ac:dyDescent="0.35">
      <c r="BA113" t="s">
        <v>1624</v>
      </c>
      <c r="BB113" t="s">
        <v>1212</v>
      </c>
      <c r="BC113" t="s">
        <v>1219</v>
      </c>
      <c r="BE113">
        <v>4729601</v>
      </c>
    </row>
    <row r="114" spans="53:57" x14ac:dyDescent="0.35">
      <c r="BA114" t="s">
        <v>1625</v>
      </c>
      <c r="BB114" t="s">
        <v>1212</v>
      </c>
      <c r="BC114" t="s">
        <v>1220</v>
      </c>
      <c r="BE114">
        <v>4729699</v>
      </c>
    </row>
    <row r="115" spans="53:57" x14ac:dyDescent="0.35">
      <c r="BA115" t="s">
        <v>1626</v>
      </c>
      <c r="BB115" t="s">
        <v>1212</v>
      </c>
      <c r="BC115" t="s">
        <v>1221</v>
      </c>
      <c r="BE115">
        <v>4771702</v>
      </c>
    </row>
    <row r="116" spans="53:57" x14ac:dyDescent="0.35">
      <c r="BA116" t="s">
        <v>1627</v>
      </c>
      <c r="BB116" t="s">
        <v>1212</v>
      </c>
      <c r="BC116" t="s">
        <v>1222</v>
      </c>
      <c r="BE116">
        <v>4772500</v>
      </c>
    </row>
    <row r="117" spans="53:57" x14ac:dyDescent="0.35">
      <c r="BA117" t="s">
        <v>1628</v>
      </c>
      <c r="BB117" t="s">
        <v>1212</v>
      </c>
      <c r="BC117" t="s">
        <v>1223</v>
      </c>
      <c r="BE117">
        <v>4771704</v>
      </c>
    </row>
    <row r="118" spans="53:57" x14ac:dyDescent="0.35">
      <c r="BA118" t="s">
        <v>1629</v>
      </c>
      <c r="BB118" t="s">
        <v>1212</v>
      </c>
      <c r="BC118" t="s">
        <v>1224</v>
      </c>
      <c r="BE118">
        <v>4773300</v>
      </c>
    </row>
    <row r="119" spans="53:57" x14ac:dyDescent="0.35">
      <c r="BA119" t="s">
        <v>1630</v>
      </c>
      <c r="BB119" t="s">
        <v>1212</v>
      </c>
      <c r="BC119" t="s">
        <v>1225</v>
      </c>
      <c r="BE119">
        <v>4789005</v>
      </c>
    </row>
    <row r="120" spans="53:57" x14ac:dyDescent="0.35">
      <c r="BA120" t="s">
        <v>1631</v>
      </c>
      <c r="BB120" t="s">
        <v>1212</v>
      </c>
      <c r="BC120" t="s">
        <v>1226</v>
      </c>
      <c r="BE120">
        <v>4755501</v>
      </c>
    </row>
    <row r="121" spans="53:57" x14ac:dyDescent="0.35">
      <c r="BA121" t="s">
        <v>1632</v>
      </c>
      <c r="BB121" t="s">
        <v>1212</v>
      </c>
      <c r="BC121" t="s">
        <v>1227</v>
      </c>
      <c r="BE121">
        <v>4781400</v>
      </c>
    </row>
    <row r="122" spans="53:57" x14ac:dyDescent="0.35">
      <c r="BA122" t="s">
        <v>1633</v>
      </c>
      <c r="BB122" t="s">
        <v>1212</v>
      </c>
      <c r="BC122" t="s">
        <v>1228</v>
      </c>
      <c r="BE122">
        <v>4782201</v>
      </c>
    </row>
    <row r="123" spans="53:57" x14ac:dyDescent="0.35">
      <c r="BA123" t="s">
        <v>1634</v>
      </c>
      <c r="BB123" t="s">
        <v>1212</v>
      </c>
      <c r="BC123" t="s">
        <v>1229</v>
      </c>
      <c r="BE123">
        <v>4755502</v>
      </c>
    </row>
    <row r="124" spans="53:57" x14ac:dyDescent="0.35">
      <c r="BA124" t="s">
        <v>1635</v>
      </c>
      <c r="BB124" t="s">
        <v>1212</v>
      </c>
      <c r="BC124" t="s">
        <v>1230</v>
      </c>
      <c r="BE124">
        <v>4754701</v>
      </c>
    </row>
    <row r="125" spans="53:57" x14ac:dyDescent="0.35">
      <c r="BA125" t="s">
        <v>1636</v>
      </c>
      <c r="BB125" t="s">
        <v>1212</v>
      </c>
      <c r="BC125" t="s">
        <v>1231</v>
      </c>
      <c r="BE125">
        <v>4754702</v>
      </c>
    </row>
    <row r="126" spans="53:57" x14ac:dyDescent="0.35">
      <c r="BA126" t="s">
        <v>1637</v>
      </c>
      <c r="BB126" t="s">
        <v>1212</v>
      </c>
      <c r="BC126" t="s">
        <v>1232</v>
      </c>
      <c r="BE126">
        <v>4759801</v>
      </c>
    </row>
    <row r="127" spans="53:57" x14ac:dyDescent="0.35">
      <c r="BA127" t="s">
        <v>1638</v>
      </c>
      <c r="BB127" t="s">
        <v>1212</v>
      </c>
      <c r="BC127" t="s">
        <v>1233</v>
      </c>
      <c r="BE127">
        <v>4755503</v>
      </c>
    </row>
    <row r="128" spans="53:57" x14ac:dyDescent="0.35">
      <c r="BA128" t="s">
        <v>1639</v>
      </c>
      <c r="BB128" t="s">
        <v>1212</v>
      </c>
      <c r="BC128" t="s">
        <v>1234</v>
      </c>
      <c r="BE128">
        <v>4744001</v>
      </c>
    </row>
    <row r="129" spans="53:57" x14ac:dyDescent="0.35">
      <c r="BA129" t="s">
        <v>1640</v>
      </c>
      <c r="BB129" t="s">
        <v>1212</v>
      </c>
      <c r="BC129" t="s">
        <v>1236</v>
      </c>
      <c r="BE129">
        <v>4743100</v>
      </c>
    </row>
    <row r="130" spans="53:57" x14ac:dyDescent="0.35">
      <c r="BA130" t="s">
        <v>1641</v>
      </c>
      <c r="BB130" t="s">
        <v>1212</v>
      </c>
      <c r="BC130" t="s">
        <v>1237</v>
      </c>
      <c r="BE130">
        <v>4744002</v>
      </c>
    </row>
    <row r="131" spans="53:57" x14ac:dyDescent="0.35">
      <c r="BA131" t="s">
        <v>1642</v>
      </c>
      <c r="BB131" t="s">
        <v>1212</v>
      </c>
      <c r="BC131" t="s">
        <v>1238</v>
      </c>
      <c r="BE131">
        <v>4744099</v>
      </c>
    </row>
    <row r="132" spans="53:57" x14ac:dyDescent="0.35">
      <c r="BA132" t="s">
        <v>1643</v>
      </c>
      <c r="BB132" t="s">
        <v>1212</v>
      </c>
      <c r="BC132" t="s">
        <v>1239</v>
      </c>
      <c r="BE132">
        <v>4741500</v>
      </c>
    </row>
    <row r="133" spans="53:57" x14ac:dyDescent="0.35">
      <c r="BA133" t="s">
        <v>1644</v>
      </c>
      <c r="BB133" t="s">
        <v>1212</v>
      </c>
      <c r="BC133" t="s">
        <v>1240</v>
      </c>
      <c r="BE133">
        <v>4742300</v>
      </c>
    </row>
    <row r="134" spans="53:57" x14ac:dyDescent="0.35">
      <c r="BA134" t="s">
        <v>1645</v>
      </c>
      <c r="BB134" t="s">
        <v>1212</v>
      </c>
      <c r="BC134" t="s">
        <v>1241</v>
      </c>
      <c r="BE134">
        <v>4511101</v>
      </c>
    </row>
    <row r="135" spans="53:57" x14ac:dyDescent="0.35">
      <c r="BA135" t="s">
        <v>1646</v>
      </c>
      <c r="BB135" t="s">
        <v>1212</v>
      </c>
      <c r="BC135" t="s">
        <v>1242</v>
      </c>
      <c r="BE135">
        <v>4530703</v>
      </c>
    </row>
    <row r="136" spans="53:57" x14ac:dyDescent="0.35">
      <c r="BA136" t="s">
        <v>1647</v>
      </c>
      <c r="BB136" t="s">
        <v>1212</v>
      </c>
      <c r="BC136" t="s">
        <v>1243</v>
      </c>
      <c r="BE136">
        <v>4763603</v>
      </c>
    </row>
    <row r="137" spans="53:57" x14ac:dyDescent="0.35">
      <c r="BA137" t="s">
        <v>1648</v>
      </c>
      <c r="BB137" t="s">
        <v>1212</v>
      </c>
      <c r="BC137" t="s">
        <v>1244</v>
      </c>
      <c r="BE137">
        <v>4619200</v>
      </c>
    </row>
    <row r="138" spans="53:57" x14ac:dyDescent="0.35">
      <c r="BA138" t="s">
        <v>1649</v>
      </c>
      <c r="BB138" t="s">
        <v>1212</v>
      </c>
      <c r="BC138" t="s">
        <v>1245</v>
      </c>
      <c r="BE138">
        <v>4713002</v>
      </c>
    </row>
    <row r="139" spans="53:57" x14ac:dyDescent="0.35">
      <c r="BA139" t="s">
        <v>1650</v>
      </c>
      <c r="BB139" t="s">
        <v>1212</v>
      </c>
      <c r="BC139" t="s">
        <v>1246</v>
      </c>
      <c r="BE139">
        <v>4789007</v>
      </c>
    </row>
    <row r="140" spans="53:57" x14ac:dyDescent="0.35">
      <c r="BA140" t="s">
        <v>1651</v>
      </c>
      <c r="BB140" t="s">
        <v>1212</v>
      </c>
      <c r="BC140" t="s">
        <v>1247</v>
      </c>
      <c r="BE140">
        <v>4752100</v>
      </c>
    </row>
    <row r="141" spans="53:57" x14ac:dyDescent="0.35">
      <c r="BA141" t="s">
        <v>1652</v>
      </c>
      <c r="BB141" t="s">
        <v>1212</v>
      </c>
      <c r="BC141" t="s">
        <v>1248</v>
      </c>
      <c r="BE141">
        <v>4751200</v>
      </c>
    </row>
    <row r="142" spans="53:57" x14ac:dyDescent="0.35">
      <c r="BA142" t="s">
        <v>1653</v>
      </c>
      <c r="BB142" t="s">
        <v>1212</v>
      </c>
      <c r="BC142" t="s">
        <v>1249</v>
      </c>
      <c r="BE142">
        <v>4614100</v>
      </c>
    </row>
    <row r="143" spans="53:57" x14ac:dyDescent="0.35">
      <c r="BA143" t="s">
        <v>1654</v>
      </c>
      <c r="BB143" t="s">
        <v>1212</v>
      </c>
      <c r="BC143" t="s">
        <v>1250</v>
      </c>
      <c r="BE143">
        <v>4757100</v>
      </c>
    </row>
    <row r="144" spans="53:57" x14ac:dyDescent="0.35">
      <c r="BA144" t="s">
        <v>1655</v>
      </c>
      <c r="BB144" t="s">
        <v>1212</v>
      </c>
      <c r="BC144" t="s">
        <v>1251</v>
      </c>
      <c r="BE144">
        <v>4731800</v>
      </c>
    </row>
    <row r="145" spans="53:57" x14ac:dyDescent="0.35">
      <c r="BA145" t="s">
        <v>1656</v>
      </c>
      <c r="BB145" t="s">
        <v>1212</v>
      </c>
      <c r="BC145" t="s">
        <v>1252</v>
      </c>
      <c r="BE145">
        <v>4784900</v>
      </c>
    </row>
    <row r="146" spans="53:57" x14ac:dyDescent="0.35">
      <c r="BA146" t="s">
        <v>1657</v>
      </c>
      <c r="BB146" t="s">
        <v>1212</v>
      </c>
      <c r="BC146" t="s">
        <v>1253</v>
      </c>
      <c r="BE146">
        <v>4761003</v>
      </c>
    </row>
    <row r="147" spans="53:57" x14ac:dyDescent="0.35">
      <c r="BA147" t="s">
        <v>1658</v>
      </c>
      <c r="BB147" t="s">
        <v>1212</v>
      </c>
      <c r="BC147" t="s">
        <v>1254</v>
      </c>
      <c r="BE147">
        <v>4761002</v>
      </c>
    </row>
    <row r="148" spans="53:57" x14ac:dyDescent="0.35">
      <c r="BA148" t="s">
        <v>1659</v>
      </c>
      <c r="BB148" t="s">
        <v>1212</v>
      </c>
      <c r="BC148" t="s">
        <v>1255</v>
      </c>
      <c r="BE148">
        <v>4756300</v>
      </c>
    </row>
    <row r="149" spans="53:57" x14ac:dyDescent="0.35">
      <c r="BA149" t="s">
        <v>1660</v>
      </c>
      <c r="BB149" t="s">
        <v>1212</v>
      </c>
      <c r="BC149" t="s">
        <v>1256</v>
      </c>
      <c r="BE149">
        <v>4783101</v>
      </c>
    </row>
    <row r="150" spans="53:57" x14ac:dyDescent="0.35">
      <c r="BA150" t="s">
        <v>1661</v>
      </c>
      <c r="BB150" t="s">
        <v>1212</v>
      </c>
      <c r="BC150" t="s">
        <v>1257</v>
      </c>
      <c r="BE150">
        <v>4774100</v>
      </c>
    </row>
    <row r="151" spans="53:57" x14ac:dyDescent="0.35">
      <c r="BA151" t="s">
        <v>1662</v>
      </c>
      <c r="BB151" t="s">
        <v>1212</v>
      </c>
      <c r="BC151" t="s">
        <v>1258</v>
      </c>
      <c r="BE151">
        <v>4789008</v>
      </c>
    </row>
    <row r="152" spans="53:57" x14ac:dyDescent="0.35">
      <c r="BA152" t="s">
        <v>1663</v>
      </c>
      <c r="BB152" t="s">
        <v>1212</v>
      </c>
      <c r="BC152" t="s">
        <v>1259</v>
      </c>
      <c r="BE152">
        <v>4763601</v>
      </c>
    </row>
    <row r="153" spans="53:57" x14ac:dyDescent="0.35">
      <c r="BA153" t="s">
        <v>1664</v>
      </c>
      <c r="BB153" t="s">
        <v>1212</v>
      </c>
      <c r="BC153" t="s">
        <v>1260</v>
      </c>
      <c r="BE153">
        <v>4763604</v>
      </c>
    </row>
    <row r="154" spans="53:57" x14ac:dyDescent="0.35">
      <c r="BA154" t="s">
        <v>1665</v>
      </c>
      <c r="BB154" t="s">
        <v>1212</v>
      </c>
      <c r="BC154" t="s">
        <v>1261</v>
      </c>
      <c r="BE154">
        <v>4789099</v>
      </c>
    </row>
    <row r="155" spans="53:57" x14ac:dyDescent="0.35">
      <c r="BA155" t="s">
        <v>1666</v>
      </c>
      <c r="BB155" t="s">
        <v>1212</v>
      </c>
      <c r="BC155" t="s">
        <v>1262</v>
      </c>
      <c r="BE155">
        <v>4759899</v>
      </c>
    </row>
    <row r="156" spans="53:57" x14ac:dyDescent="0.35">
      <c r="BA156" t="s">
        <v>1667</v>
      </c>
      <c r="BB156" t="s">
        <v>1212</v>
      </c>
      <c r="BC156" t="s">
        <v>1263</v>
      </c>
      <c r="BE156">
        <v>4759999</v>
      </c>
    </row>
    <row r="157" spans="53:57" x14ac:dyDescent="0.35">
      <c r="BA157" t="s">
        <v>1668</v>
      </c>
      <c r="BB157" t="s">
        <v>1212</v>
      </c>
      <c r="BC157" t="s">
        <v>1264</v>
      </c>
      <c r="BE157">
        <v>4789002</v>
      </c>
    </row>
    <row r="158" spans="53:57" x14ac:dyDescent="0.35">
      <c r="BA158" t="s">
        <v>1669</v>
      </c>
      <c r="BB158" t="s">
        <v>1212</v>
      </c>
      <c r="BC158" t="s">
        <v>1265</v>
      </c>
      <c r="BE158">
        <v>4789004</v>
      </c>
    </row>
    <row r="159" spans="53:57" x14ac:dyDescent="0.35">
      <c r="BA159" t="s">
        <v>1670</v>
      </c>
      <c r="BB159" t="s">
        <v>1212</v>
      </c>
      <c r="BC159" t="s">
        <v>1266</v>
      </c>
      <c r="BE159">
        <v>8299706</v>
      </c>
    </row>
    <row r="160" spans="53:57" x14ac:dyDescent="0.35">
      <c r="BA160" t="s">
        <v>1671</v>
      </c>
      <c r="BB160" t="s">
        <v>1212</v>
      </c>
      <c r="BC160" t="s">
        <v>1267</v>
      </c>
      <c r="BE160">
        <v>4785799</v>
      </c>
    </row>
    <row r="161" spans="53:57" x14ac:dyDescent="0.35">
      <c r="BA161" t="s">
        <v>1672</v>
      </c>
      <c r="BB161" t="s">
        <v>1212</v>
      </c>
      <c r="BC161" t="s">
        <v>1268</v>
      </c>
      <c r="BE161">
        <v>4789001</v>
      </c>
    </row>
    <row r="162" spans="53:57" x14ac:dyDescent="0.35">
      <c r="BA162" t="s">
        <v>1673</v>
      </c>
      <c r="BB162" t="s">
        <v>1212</v>
      </c>
      <c r="BC162" t="s">
        <v>1269</v>
      </c>
      <c r="BE162">
        <v>4789006</v>
      </c>
    </row>
    <row r="163" spans="53:57" x14ac:dyDescent="0.35">
      <c r="BA163" t="s">
        <v>1674</v>
      </c>
      <c r="BB163" t="s">
        <v>1421</v>
      </c>
      <c r="BC163" t="s">
        <v>1422</v>
      </c>
      <c r="BE163">
        <v>6821802</v>
      </c>
    </row>
    <row r="164" spans="53:57" x14ac:dyDescent="0.35">
      <c r="BA164" t="s">
        <v>1675</v>
      </c>
      <c r="BB164" t="s">
        <v>1421</v>
      </c>
      <c r="BC164" t="s">
        <v>1423</v>
      </c>
      <c r="BE164">
        <v>6822600</v>
      </c>
    </row>
    <row r="165" spans="53:57" x14ac:dyDescent="0.35">
      <c r="BA165" t="s">
        <v>1676</v>
      </c>
      <c r="BB165" t="s">
        <v>1421</v>
      </c>
      <c r="BC165" t="s">
        <v>1424</v>
      </c>
      <c r="BE165">
        <v>6810999</v>
      </c>
    </row>
    <row r="166" spans="53:57" x14ac:dyDescent="0.35">
      <c r="BA166" t="s">
        <v>1677</v>
      </c>
      <c r="BB166" t="s">
        <v>1421</v>
      </c>
      <c r="BC166" t="s">
        <v>1425</v>
      </c>
      <c r="BE166">
        <v>4930201</v>
      </c>
    </row>
    <row r="167" spans="53:57" x14ac:dyDescent="0.35">
      <c r="BA167" t="s">
        <v>1678</v>
      </c>
      <c r="BB167" t="s">
        <v>1421</v>
      </c>
      <c r="BC167" t="s">
        <v>1426</v>
      </c>
      <c r="BE167">
        <v>7739099</v>
      </c>
    </row>
    <row r="168" spans="53:57" x14ac:dyDescent="0.35">
      <c r="BA168" t="s">
        <v>1679</v>
      </c>
      <c r="BB168" t="s">
        <v>1421</v>
      </c>
      <c r="BC168" t="s">
        <v>1427</v>
      </c>
      <c r="BE168">
        <v>7810800</v>
      </c>
    </row>
    <row r="169" spans="53:57" x14ac:dyDescent="0.35">
      <c r="BA169" t="s">
        <v>1680</v>
      </c>
      <c r="BB169" t="s">
        <v>1421</v>
      </c>
      <c r="BC169" t="s">
        <v>1428</v>
      </c>
      <c r="BE169">
        <v>8219999</v>
      </c>
    </row>
    <row r="170" spans="53:57" x14ac:dyDescent="0.35">
      <c r="BA170" t="s">
        <v>1681</v>
      </c>
      <c r="BB170" t="s">
        <v>1467</v>
      </c>
      <c r="BC170" t="s">
        <v>1468</v>
      </c>
      <c r="BE170">
        <v>6424704</v>
      </c>
    </row>
    <row r="171" spans="53:57" x14ac:dyDescent="0.35">
      <c r="BA171" t="s">
        <v>1682</v>
      </c>
      <c r="BB171" t="s">
        <v>1467</v>
      </c>
      <c r="BC171" t="s">
        <v>1469</v>
      </c>
      <c r="BE171">
        <v>6424999</v>
      </c>
    </row>
    <row r="172" spans="53:57" x14ac:dyDescent="0.35">
      <c r="BA172" t="s">
        <v>1683</v>
      </c>
      <c r="BB172" t="s">
        <v>1467</v>
      </c>
      <c r="BC172" t="s">
        <v>1470</v>
      </c>
      <c r="BE172">
        <v>7490104</v>
      </c>
    </row>
    <row r="173" spans="53:57" x14ac:dyDescent="0.35">
      <c r="BA173" t="s">
        <v>1684</v>
      </c>
      <c r="BB173" t="s">
        <v>1467</v>
      </c>
      <c r="BC173" t="s">
        <v>1419</v>
      </c>
      <c r="BE173">
        <v>6550999</v>
      </c>
    </row>
    <row r="174" spans="53:57" x14ac:dyDescent="0.35">
      <c r="BA174" t="s">
        <v>1685</v>
      </c>
      <c r="BB174" t="s">
        <v>1467</v>
      </c>
      <c r="BC174" t="s">
        <v>1471</v>
      </c>
      <c r="BE174">
        <v>6629999</v>
      </c>
    </row>
    <row r="175" spans="53:57" x14ac:dyDescent="0.35">
      <c r="BA175" t="s">
        <v>1686</v>
      </c>
      <c r="BB175" t="s">
        <v>1467</v>
      </c>
      <c r="BC175" t="s">
        <v>1438</v>
      </c>
      <c r="BE175">
        <v>6499999</v>
      </c>
    </row>
    <row r="176" spans="53:57" x14ac:dyDescent="0.35">
      <c r="BA176" t="s">
        <v>1687</v>
      </c>
      <c r="BB176" t="s">
        <v>1467</v>
      </c>
      <c r="BC176" t="s">
        <v>1472</v>
      </c>
      <c r="BE176">
        <v>6435201</v>
      </c>
    </row>
    <row r="177" spans="53:57" x14ac:dyDescent="0.35">
      <c r="BA177" t="s">
        <v>1688</v>
      </c>
      <c r="BB177" t="s">
        <v>1429</v>
      </c>
      <c r="BC177" t="s">
        <v>1430</v>
      </c>
      <c r="BE177">
        <v>6461100</v>
      </c>
    </row>
    <row r="178" spans="53:57" x14ac:dyDescent="0.35">
      <c r="BA178" t="s">
        <v>1689</v>
      </c>
      <c r="BB178" t="s">
        <v>1429</v>
      </c>
      <c r="BC178" t="s">
        <v>1431</v>
      </c>
      <c r="BE178">
        <v>6421200</v>
      </c>
    </row>
    <row r="179" spans="53:57" x14ac:dyDescent="0.35">
      <c r="BA179" t="s">
        <v>1690</v>
      </c>
      <c r="BB179" t="s">
        <v>1429</v>
      </c>
      <c r="BC179" t="s">
        <v>1432</v>
      </c>
      <c r="BE179">
        <v>6432800</v>
      </c>
    </row>
    <row r="180" spans="53:57" x14ac:dyDescent="0.35">
      <c r="BA180" t="s">
        <v>1691</v>
      </c>
      <c r="BB180" t="s">
        <v>1429</v>
      </c>
      <c r="BC180" t="s">
        <v>1433</v>
      </c>
      <c r="BE180">
        <v>6499902</v>
      </c>
    </row>
    <row r="181" spans="53:57" x14ac:dyDescent="0.35">
      <c r="BA181" t="s">
        <v>1692</v>
      </c>
      <c r="BB181" t="s">
        <v>1429</v>
      </c>
      <c r="BC181" t="s">
        <v>1434</v>
      </c>
      <c r="BE181">
        <v>6440900</v>
      </c>
    </row>
    <row r="182" spans="53:57" x14ac:dyDescent="0.35">
      <c r="BA182" t="s">
        <v>1693</v>
      </c>
      <c r="BB182" t="s">
        <v>1429</v>
      </c>
      <c r="BC182" t="s">
        <v>1435</v>
      </c>
      <c r="BE182">
        <v>6422100</v>
      </c>
    </row>
    <row r="183" spans="53:57" x14ac:dyDescent="0.35">
      <c r="BA183" t="s">
        <v>1694</v>
      </c>
      <c r="BB183" t="s">
        <v>1429</v>
      </c>
      <c r="BC183" t="s">
        <v>1436</v>
      </c>
      <c r="BE183">
        <v>6424703</v>
      </c>
    </row>
    <row r="184" spans="53:57" x14ac:dyDescent="0.35">
      <c r="BA184" t="s">
        <v>1695</v>
      </c>
      <c r="BB184" t="s">
        <v>1429</v>
      </c>
      <c r="BC184" t="s">
        <v>1437</v>
      </c>
      <c r="BE184">
        <v>6612602</v>
      </c>
    </row>
    <row r="185" spans="53:57" x14ac:dyDescent="0.35">
      <c r="BA185" t="s">
        <v>1696</v>
      </c>
      <c r="BB185" t="s">
        <v>1429</v>
      </c>
      <c r="BC185" t="s">
        <v>1439</v>
      </c>
      <c r="BE185">
        <v>9499500</v>
      </c>
    </row>
    <row r="186" spans="53:57" x14ac:dyDescent="0.35">
      <c r="BA186" t="s">
        <v>1697</v>
      </c>
      <c r="BB186" t="s">
        <v>1429</v>
      </c>
      <c r="BC186" t="s">
        <v>1440</v>
      </c>
      <c r="BE186">
        <v>6511101</v>
      </c>
    </row>
    <row r="187" spans="53:57" x14ac:dyDescent="0.35">
      <c r="BA187" t="s">
        <v>1698</v>
      </c>
      <c r="BB187" t="s">
        <v>1429</v>
      </c>
      <c r="BC187" t="s">
        <v>1441</v>
      </c>
      <c r="BE187">
        <v>6450600</v>
      </c>
    </row>
    <row r="188" spans="53:57" x14ac:dyDescent="0.35">
      <c r="BA188" t="s">
        <v>1699</v>
      </c>
      <c r="BB188" t="s">
        <v>1429</v>
      </c>
      <c r="BC188" t="s">
        <v>1442</v>
      </c>
      <c r="BE188">
        <v>6541300</v>
      </c>
    </row>
    <row r="189" spans="53:57" x14ac:dyDescent="0.35">
      <c r="BA189" t="s">
        <v>1700</v>
      </c>
      <c r="BB189" t="s">
        <v>1446</v>
      </c>
      <c r="BC189" t="s">
        <v>1447</v>
      </c>
      <c r="BE189">
        <v>8730102</v>
      </c>
    </row>
    <row r="190" spans="53:57" x14ac:dyDescent="0.35">
      <c r="BA190" t="s">
        <v>1701</v>
      </c>
      <c r="BB190" t="s">
        <v>1446</v>
      </c>
      <c r="BC190" t="s">
        <v>1448</v>
      </c>
      <c r="BE190">
        <v>8412400</v>
      </c>
    </row>
    <row r="191" spans="53:57" x14ac:dyDescent="0.35">
      <c r="BA191" t="s">
        <v>1702</v>
      </c>
      <c r="BB191" t="s">
        <v>1446</v>
      </c>
      <c r="BC191" t="s">
        <v>1449</v>
      </c>
      <c r="BE191">
        <v>6542100</v>
      </c>
    </row>
    <row r="192" spans="53:57" x14ac:dyDescent="0.35">
      <c r="BA192" t="s">
        <v>1703</v>
      </c>
      <c r="BB192" t="s">
        <v>1446</v>
      </c>
      <c r="BC192" t="s">
        <v>1450</v>
      </c>
      <c r="BE192">
        <v>9420100</v>
      </c>
    </row>
    <row r="193" spans="53:57" x14ac:dyDescent="0.35">
      <c r="BA193" t="s">
        <v>1704</v>
      </c>
      <c r="BB193" t="s">
        <v>1446</v>
      </c>
      <c r="BC193" t="s">
        <v>1451</v>
      </c>
      <c r="BE193">
        <v>9412000</v>
      </c>
    </row>
    <row r="194" spans="53:57" x14ac:dyDescent="0.35">
      <c r="BA194" t="s">
        <v>1705</v>
      </c>
      <c r="BB194" t="s">
        <v>1446</v>
      </c>
      <c r="BC194" t="s">
        <v>1452</v>
      </c>
      <c r="BE194">
        <v>9493600</v>
      </c>
    </row>
    <row r="195" spans="53:57" x14ac:dyDescent="0.35">
      <c r="BA195" t="s">
        <v>1706</v>
      </c>
      <c r="BB195" t="s">
        <v>1446</v>
      </c>
      <c r="BC195" t="s">
        <v>1453</v>
      </c>
      <c r="BE195">
        <v>9491000</v>
      </c>
    </row>
    <row r="196" spans="53:57" x14ac:dyDescent="0.35">
      <c r="BA196" t="s">
        <v>1707</v>
      </c>
      <c r="BB196" t="s">
        <v>1446</v>
      </c>
      <c r="BC196" t="s">
        <v>1381</v>
      </c>
      <c r="BE196">
        <v>9312999</v>
      </c>
    </row>
    <row r="197" spans="53:57" x14ac:dyDescent="0.35">
      <c r="BA197" t="s">
        <v>1708</v>
      </c>
      <c r="BB197" t="s">
        <v>1446</v>
      </c>
      <c r="BC197" t="s">
        <v>1454</v>
      </c>
      <c r="BE197">
        <v>9492800</v>
      </c>
    </row>
    <row r="198" spans="53:57" x14ac:dyDescent="0.35">
      <c r="BA198" t="s">
        <v>1709</v>
      </c>
      <c r="BB198" t="s">
        <v>1446</v>
      </c>
      <c r="BC198" t="s">
        <v>1455</v>
      </c>
      <c r="BE198">
        <v>9430800</v>
      </c>
    </row>
    <row r="199" spans="53:57" x14ac:dyDescent="0.35">
      <c r="BA199" t="s">
        <v>1710</v>
      </c>
      <c r="BB199" t="s">
        <v>1144</v>
      </c>
      <c r="BC199" t="s">
        <v>1145</v>
      </c>
      <c r="BE199">
        <v>1112700</v>
      </c>
    </row>
    <row r="200" spans="53:57" x14ac:dyDescent="0.35">
      <c r="BA200" t="s">
        <v>1711</v>
      </c>
      <c r="BB200" t="s">
        <v>1144</v>
      </c>
      <c r="BC200" t="s">
        <v>1146</v>
      </c>
      <c r="BE200">
        <v>1111901</v>
      </c>
    </row>
    <row r="201" spans="53:57" x14ac:dyDescent="0.35">
      <c r="BA201" t="s">
        <v>1712</v>
      </c>
      <c r="BB201" t="s">
        <v>1144</v>
      </c>
      <c r="BC201" t="s">
        <v>1147</v>
      </c>
      <c r="BE201">
        <v>1111902</v>
      </c>
    </row>
    <row r="202" spans="53:57" x14ac:dyDescent="0.35">
      <c r="BA202" t="s">
        <v>1713</v>
      </c>
      <c r="BB202" t="s">
        <v>1144</v>
      </c>
      <c r="BC202" t="s">
        <v>1148</v>
      </c>
      <c r="BE202">
        <v>1113502</v>
      </c>
    </row>
    <row r="203" spans="53:57" x14ac:dyDescent="0.35">
      <c r="BA203" t="s">
        <v>1714</v>
      </c>
      <c r="BB203" t="s">
        <v>1144</v>
      </c>
      <c r="BC203" t="s">
        <v>1149</v>
      </c>
      <c r="BE203">
        <v>1113501</v>
      </c>
    </row>
    <row r="204" spans="53:57" x14ac:dyDescent="0.35">
      <c r="BA204" t="s">
        <v>1715</v>
      </c>
      <c r="BB204" t="s">
        <v>1144</v>
      </c>
      <c r="BC204" t="s">
        <v>1114</v>
      </c>
      <c r="BE204">
        <v>1122401</v>
      </c>
    </row>
    <row r="205" spans="53:57" x14ac:dyDescent="0.35">
      <c r="BA205" t="s">
        <v>1716</v>
      </c>
      <c r="BB205" t="s">
        <v>1144</v>
      </c>
      <c r="BC205" t="s">
        <v>1150</v>
      </c>
      <c r="BE205">
        <v>1121600</v>
      </c>
    </row>
    <row r="206" spans="53:57" x14ac:dyDescent="0.35">
      <c r="BA206" t="s">
        <v>1717</v>
      </c>
      <c r="BB206" t="s">
        <v>1144</v>
      </c>
      <c r="BC206" t="s">
        <v>1151</v>
      </c>
      <c r="BE206">
        <v>1122403</v>
      </c>
    </row>
    <row r="207" spans="53:57" x14ac:dyDescent="0.35">
      <c r="BA207" t="s">
        <v>1718</v>
      </c>
      <c r="BB207" t="s">
        <v>1039</v>
      </c>
      <c r="BC207" t="s">
        <v>1040</v>
      </c>
      <c r="BE207">
        <v>2219600</v>
      </c>
    </row>
    <row r="208" spans="53:57" x14ac:dyDescent="0.35">
      <c r="BA208" t="s">
        <v>1719</v>
      </c>
      <c r="BB208" t="s">
        <v>1039</v>
      </c>
      <c r="BC208" t="s">
        <v>1041</v>
      </c>
      <c r="BE208">
        <v>2211100</v>
      </c>
    </row>
    <row r="209" spans="53:57" x14ac:dyDescent="0.35">
      <c r="BA209" t="s">
        <v>1720</v>
      </c>
      <c r="BB209" t="s">
        <v>1039</v>
      </c>
      <c r="BC209" t="s">
        <v>1042</v>
      </c>
      <c r="BE209">
        <v>2812700</v>
      </c>
    </row>
    <row r="210" spans="53:57" x14ac:dyDescent="0.35">
      <c r="BA210" t="s">
        <v>1721</v>
      </c>
      <c r="BB210" t="s">
        <v>1039</v>
      </c>
      <c r="BC210" t="s">
        <v>1021</v>
      </c>
      <c r="BE210">
        <v>1540800</v>
      </c>
    </row>
    <row r="211" spans="53:57" x14ac:dyDescent="0.35">
      <c r="BA211" t="s">
        <v>1722</v>
      </c>
      <c r="BB211" t="s">
        <v>1039</v>
      </c>
      <c r="BC211" t="s">
        <v>1043</v>
      </c>
      <c r="BE211">
        <v>2229399</v>
      </c>
    </row>
    <row r="212" spans="53:57" x14ac:dyDescent="0.35">
      <c r="BA212" t="s">
        <v>1723</v>
      </c>
      <c r="BB212" t="s">
        <v>1032</v>
      </c>
      <c r="BC212" t="s">
        <v>1033</v>
      </c>
      <c r="BE212">
        <v>1721400</v>
      </c>
    </row>
    <row r="213" spans="53:57" x14ac:dyDescent="0.35">
      <c r="BA213" t="s">
        <v>1724</v>
      </c>
      <c r="BB213" t="s">
        <v>1032</v>
      </c>
      <c r="BC213" t="s">
        <v>1034</v>
      </c>
      <c r="BE213">
        <v>1722200</v>
      </c>
    </row>
    <row r="214" spans="53:57" x14ac:dyDescent="0.35">
      <c r="BA214" t="s">
        <v>1725</v>
      </c>
      <c r="BB214" t="s">
        <v>1032</v>
      </c>
      <c r="BC214" t="s">
        <v>1035</v>
      </c>
      <c r="BE214">
        <v>1741902</v>
      </c>
    </row>
    <row r="215" spans="53:57" x14ac:dyDescent="0.35">
      <c r="BA215" t="s">
        <v>1726</v>
      </c>
      <c r="BB215" t="s">
        <v>1032</v>
      </c>
      <c r="BC215" t="s">
        <v>1036</v>
      </c>
      <c r="BE215">
        <v>1749400</v>
      </c>
    </row>
    <row r="216" spans="53:57" x14ac:dyDescent="0.35">
      <c r="BA216" t="s">
        <v>1727</v>
      </c>
      <c r="BB216" t="s">
        <v>1032</v>
      </c>
      <c r="BC216" t="s">
        <v>1037</v>
      </c>
      <c r="BE216">
        <v>1732000</v>
      </c>
    </row>
    <row r="217" spans="53:57" x14ac:dyDescent="0.35">
      <c r="BA217" t="s">
        <v>1728</v>
      </c>
      <c r="BB217" t="s">
        <v>1032</v>
      </c>
      <c r="BC217" t="s">
        <v>1038</v>
      </c>
      <c r="BE217">
        <v>1741999</v>
      </c>
    </row>
    <row r="218" spans="53:57" x14ac:dyDescent="0.35">
      <c r="BA218" t="s">
        <v>1729</v>
      </c>
      <c r="BB218" t="s">
        <v>1191</v>
      </c>
      <c r="BC218" t="s">
        <v>1192</v>
      </c>
      <c r="BE218">
        <v>4120400</v>
      </c>
    </row>
    <row r="219" spans="53:57" x14ac:dyDescent="0.35">
      <c r="BA219" t="s">
        <v>1730</v>
      </c>
      <c r="BB219" t="s">
        <v>1191</v>
      </c>
      <c r="BC219" t="s">
        <v>1193</v>
      </c>
      <c r="BE219">
        <v>4211101</v>
      </c>
    </row>
    <row r="220" spans="53:57" x14ac:dyDescent="0.35">
      <c r="BA220" t="s">
        <v>1731</v>
      </c>
      <c r="BB220" t="s">
        <v>1191</v>
      </c>
      <c r="BC220" t="s">
        <v>1194</v>
      </c>
      <c r="BE220">
        <v>4212000</v>
      </c>
    </row>
    <row r="221" spans="53:57" x14ac:dyDescent="0.35">
      <c r="BA221" t="s">
        <v>1732</v>
      </c>
      <c r="BB221" t="s">
        <v>1191</v>
      </c>
      <c r="BC221" t="s">
        <v>1195</v>
      </c>
      <c r="BE221">
        <v>4292802</v>
      </c>
    </row>
    <row r="222" spans="53:57" x14ac:dyDescent="0.35">
      <c r="BA222" t="s">
        <v>1733</v>
      </c>
      <c r="BB222" t="s">
        <v>1191</v>
      </c>
      <c r="BC222" t="s">
        <v>1196</v>
      </c>
      <c r="BE222">
        <v>4213800</v>
      </c>
    </row>
    <row r="223" spans="53:57" x14ac:dyDescent="0.35">
      <c r="BA223" t="s">
        <v>1734</v>
      </c>
      <c r="BB223" t="s">
        <v>1191</v>
      </c>
      <c r="BC223" t="s">
        <v>1197</v>
      </c>
      <c r="BE223">
        <v>4299599</v>
      </c>
    </row>
    <row r="224" spans="53:57" x14ac:dyDescent="0.35">
      <c r="BA224" t="s">
        <v>1735</v>
      </c>
      <c r="BB224" t="s">
        <v>1191</v>
      </c>
      <c r="BC224" t="s">
        <v>1198</v>
      </c>
      <c r="BE224">
        <v>4312600</v>
      </c>
    </row>
    <row r="225" spans="53:57" x14ac:dyDescent="0.35">
      <c r="BA225" t="s">
        <v>1736</v>
      </c>
      <c r="BB225" t="s">
        <v>1191</v>
      </c>
      <c r="BC225" t="s">
        <v>1199</v>
      </c>
      <c r="BE225">
        <v>4299999</v>
      </c>
    </row>
    <row r="226" spans="53:57" x14ac:dyDescent="0.35">
      <c r="BA226" t="s">
        <v>1737</v>
      </c>
      <c r="BB226" t="s">
        <v>1191</v>
      </c>
      <c r="BC226" t="s">
        <v>1200</v>
      </c>
      <c r="BE226">
        <v>4329199</v>
      </c>
    </row>
    <row r="227" spans="53:57" x14ac:dyDescent="0.35">
      <c r="BA227" t="s">
        <v>1738</v>
      </c>
      <c r="BB227" t="s">
        <v>1191</v>
      </c>
      <c r="BC227" t="s">
        <v>1201</v>
      </c>
      <c r="BE227">
        <v>4329103</v>
      </c>
    </row>
    <row r="228" spans="53:57" x14ac:dyDescent="0.35">
      <c r="BA228" t="s">
        <v>1739</v>
      </c>
      <c r="BB228" t="s">
        <v>1191</v>
      </c>
      <c r="BC228" t="s">
        <v>1202</v>
      </c>
      <c r="BE228">
        <v>4399999</v>
      </c>
    </row>
    <row r="229" spans="53:57" x14ac:dyDescent="0.35">
      <c r="BA229" t="s">
        <v>1740</v>
      </c>
      <c r="BB229" t="s">
        <v>1191</v>
      </c>
      <c r="BC229" t="s">
        <v>1203</v>
      </c>
      <c r="BE229">
        <v>4313400</v>
      </c>
    </row>
    <row r="230" spans="53:57" x14ac:dyDescent="0.35">
      <c r="BA230" t="s">
        <v>1741</v>
      </c>
      <c r="BB230" t="s">
        <v>1191</v>
      </c>
      <c r="BC230" t="s">
        <v>1204</v>
      </c>
      <c r="BE230">
        <v>4329104</v>
      </c>
    </row>
    <row r="231" spans="53:57" x14ac:dyDescent="0.35">
      <c r="BA231" t="s">
        <v>1742</v>
      </c>
      <c r="BB231" t="s">
        <v>1191</v>
      </c>
      <c r="BC231" t="s">
        <v>1205</v>
      </c>
      <c r="BE231">
        <v>4319300</v>
      </c>
    </row>
    <row r="232" spans="53:57" x14ac:dyDescent="0.35">
      <c r="BA232" t="s">
        <v>1743</v>
      </c>
      <c r="BB232" t="s">
        <v>1191</v>
      </c>
      <c r="BC232" t="s">
        <v>1206</v>
      </c>
      <c r="BE232">
        <v>4311801</v>
      </c>
    </row>
    <row r="233" spans="53:57" x14ac:dyDescent="0.35">
      <c r="BA233" t="s">
        <v>1744</v>
      </c>
      <c r="BB233" t="s">
        <v>1044</v>
      </c>
      <c r="BC233" t="s">
        <v>1045</v>
      </c>
      <c r="BE233">
        <v>1510600</v>
      </c>
    </row>
    <row r="234" spans="53:57" x14ac:dyDescent="0.35">
      <c r="BA234" t="s">
        <v>1745</v>
      </c>
      <c r="BB234" t="s">
        <v>1044</v>
      </c>
      <c r="BC234" t="s">
        <v>1046</v>
      </c>
      <c r="BE234">
        <v>1529700</v>
      </c>
    </row>
    <row r="235" spans="53:57" x14ac:dyDescent="0.35">
      <c r="BA235" t="s">
        <v>1746</v>
      </c>
      <c r="BB235" t="s">
        <v>1157</v>
      </c>
      <c r="BC235" t="s">
        <v>1158</v>
      </c>
      <c r="BE235">
        <v>5812300</v>
      </c>
    </row>
    <row r="236" spans="53:57" x14ac:dyDescent="0.35">
      <c r="BA236" t="s">
        <v>1747</v>
      </c>
      <c r="BB236" t="s">
        <v>1157</v>
      </c>
      <c r="BC236" t="s">
        <v>1159</v>
      </c>
      <c r="BE236">
        <v>5813100</v>
      </c>
    </row>
    <row r="237" spans="53:57" x14ac:dyDescent="0.35">
      <c r="BA237" t="s">
        <v>1748</v>
      </c>
      <c r="BB237" t="s">
        <v>1157</v>
      </c>
      <c r="BC237" t="s">
        <v>1160</v>
      </c>
      <c r="BE237">
        <v>5811500</v>
      </c>
    </row>
    <row r="238" spans="53:57" x14ac:dyDescent="0.35">
      <c r="BA238" t="s">
        <v>1749</v>
      </c>
      <c r="BB238" t="s">
        <v>1157</v>
      </c>
      <c r="BC238" t="s">
        <v>1161</v>
      </c>
      <c r="BE238">
        <v>1813099</v>
      </c>
    </row>
    <row r="239" spans="53:57" x14ac:dyDescent="0.35">
      <c r="BA239" t="s">
        <v>1750</v>
      </c>
      <c r="BB239" t="s">
        <v>1157</v>
      </c>
      <c r="BC239" t="s">
        <v>1162</v>
      </c>
      <c r="BE239">
        <v>1813001</v>
      </c>
    </row>
    <row r="240" spans="53:57" x14ac:dyDescent="0.35">
      <c r="BA240" t="s">
        <v>1751</v>
      </c>
      <c r="BB240" t="s">
        <v>1157</v>
      </c>
      <c r="BC240" t="s">
        <v>1163</v>
      </c>
      <c r="BE240">
        <v>1812100</v>
      </c>
    </row>
    <row r="241" spans="53:57" x14ac:dyDescent="0.35">
      <c r="BA241" t="s">
        <v>1752</v>
      </c>
      <c r="BB241" t="s">
        <v>1157</v>
      </c>
      <c r="BC241" t="s">
        <v>1164</v>
      </c>
      <c r="BE241">
        <v>1811302</v>
      </c>
    </row>
    <row r="242" spans="53:57" x14ac:dyDescent="0.35">
      <c r="BA242" t="s">
        <v>1753</v>
      </c>
      <c r="BB242" t="s">
        <v>1157</v>
      </c>
      <c r="BC242" t="s">
        <v>1165</v>
      </c>
      <c r="BE242">
        <v>1813999</v>
      </c>
    </row>
    <row r="243" spans="53:57" x14ac:dyDescent="0.35">
      <c r="BA243" t="s">
        <v>1754</v>
      </c>
      <c r="BB243" t="s">
        <v>1157</v>
      </c>
      <c r="BC243" t="s">
        <v>1166</v>
      </c>
      <c r="BE243">
        <v>1822900</v>
      </c>
    </row>
    <row r="244" spans="53:57" x14ac:dyDescent="0.35">
      <c r="BA244" t="s">
        <v>1755</v>
      </c>
      <c r="BB244" t="s">
        <v>1157</v>
      </c>
      <c r="BC244" t="s">
        <v>1167</v>
      </c>
      <c r="BE244">
        <v>1822999</v>
      </c>
    </row>
    <row r="245" spans="53:57" x14ac:dyDescent="0.35">
      <c r="BA245" t="s">
        <v>1756</v>
      </c>
      <c r="BB245" t="s">
        <v>1157</v>
      </c>
      <c r="BC245" t="s">
        <v>1168</v>
      </c>
      <c r="BE245">
        <v>1821100</v>
      </c>
    </row>
    <row r="246" spans="53:57" x14ac:dyDescent="0.35">
      <c r="BA246" t="s">
        <v>1757</v>
      </c>
      <c r="BB246" t="s">
        <v>848</v>
      </c>
      <c r="BC246" t="s">
        <v>849</v>
      </c>
      <c r="BE246">
        <v>710302</v>
      </c>
    </row>
    <row r="247" spans="53:57" x14ac:dyDescent="0.35">
      <c r="BA247" t="s">
        <v>1758</v>
      </c>
      <c r="BB247" t="s">
        <v>848</v>
      </c>
      <c r="BC247" t="s">
        <v>850</v>
      </c>
      <c r="BE247">
        <v>899199</v>
      </c>
    </row>
    <row r="248" spans="53:57" x14ac:dyDescent="0.35">
      <c r="BA248" t="s">
        <v>1759</v>
      </c>
      <c r="BB248" t="s">
        <v>848</v>
      </c>
      <c r="BC248" t="s">
        <v>851</v>
      </c>
      <c r="BE248">
        <v>724301</v>
      </c>
    </row>
    <row r="249" spans="53:57" x14ac:dyDescent="0.35">
      <c r="BA249" t="s">
        <v>1760</v>
      </c>
      <c r="BB249" t="s">
        <v>848</v>
      </c>
      <c r="BC249" t="s">
        <v>852</v>
      </c>
      <c r="BE249">
        <v>725100</v>
      </c>
    </row>
    <row r="250" spans="53:57" x14ac:dyDescent="0.35">
      <c r="BA250" t="s">
        <v>1761</v>
      </c>
      <c r="BB250" t="s">
        <v>848</v>
      </c>
      <c r="BC250" t="s">
        <v>853</v>
      </c>
      <c r="BE250">
        <v>891600</v>
      </c>
    </row>
    <row r="251" spans="53:57" x14ac:dyDescent="0.35">
      <c r="BA251" t="s">
        <v>1762</v>
      </c>
      <c r="BB251" t="s">
        <v>848</v>
      </c>
      <c r="BC251" t="s">
        <v>854</v>
      </c>
      <c r="BE251">
        <v>810004</v>
      </c>
    </row>
    <row r="252" spans="53:57" x14ac:dyDescent="0.35">
      <c r="BA252" t="s">
        <v>1763</v>
      </c>
      <c r="BB252" t="s">
        <v>848</v>
      </c>
      <c r="BC252" t="s">
        <v>855</v>
      </c>
      <c r="BE252">
        <v>892402</v>
      </c>
    </row>
    <row r="253" spans="53:57" x14ac:dyDescent="0.35">
      <c r="BA253" t="s">
        <v>1764</v>
      </c>
      <c r="BB253" t="s">
        <v>848</v>
      </c>
      <c r="BC253" t="s">
        <v>856</v>
      </c>
      <c r="BE253">
        <v>893200</v>
      </c>
    </row>
    <row r="254" spans="53:57" x14ac:dyDescent="0.35">
      <c r="BA254" t="s">
        <v>1765</v>
      </c>
      <c r="BB254" t="s">
        <v>848</v>
      </c>
      <c r="BC254" t="s">
        <v>857</v>
      </c>
      <c r="BE254">
        <v>899999</v>
      </c>
    </row>
    <row r="255" spans="53:57" x14ac:dyDescent="0.35">
      <c r="BA255" t="s">
        <v>1766</v>
      </c>
      <c r="BB255" t="s">
        <v>848</v>
      </c>
      <c r="BC255" t="s">
        <v>858</v>
      </c>
      <c r="BE255">
        <v>600001</v>
      </c>
    </row>
    <row r="256" spans="53:57" x14ac:dyDescent="0.35">
      <c r="BA256" t="s">
        <v>1767</v>
      </c>
      <c r="BB256" t="s">
        <v>848</v>
      </c>
      <c r="BC256" t="s">
        <v>859</v>
      </c>
      <c r="BE256">
        <v>500301</v>
      </c>
    </row>
    <row r="257" spans="53:57" x14ac:dyDescent="0.35">
      <c r="BA257" t="s">
        <v>1768</v>
      </c>
      <c r="BB257" t="s">
        <v>1152</v>
      </c>
      <c r="BC257" t="s">
        <v>1153</v>
      </c>
      <c r="BE257">
        <v>1210700</v>
      </c>
    </row>
    <row r="258" spans="53:57" x14ac:dyDescent="0.35">
      <c r="BA258" t="s">
        <v>1769</v>
      </c>
      <c r="BB258" t="s">
        <v>1152</v>
      </c>
      <c r="BC258" t="s">
        <v>1154</v>
      </c>
      <c r="BE258">
        <v>1220401</v>
      </c>
    </row>
    <row r="259" spans="53:57" x14ac:dyDescent="0.35">
      <c r="BA259" t="s">
        <v>1770</v>
      </c>
      <c r="BB259" t="s">
        <v>1152</v>
      </c>
      <c r="BC259" t="s">
        <v>1155</v>
      </c>
      <c r="BE259">
        <v>1220402</v>
      </c>
    </row>
    <row r="260" spans="53:57" x14ac:dyDescent="0.35">
      <c r="BA260" t="s">
        <v>1771</v>
      </c>
      <c r="BB260" t="s">
        <v>1152</v>
      </c>
      <c r="BC260" t="s">
        <v>1156</v>
      </c>
      <c r="BE260">
        <v>1220499</v>
      </c>
    </row>
    <row r="261" spans="53:57" x14ac:dyDescent="0.35">
      <c r="BA261" t="s">
        <v>1772</v>
      </c>
      <c r="BB261" t="s">
        <v>1012</v>
      </c>
      <c r="BC261" t="s">
        <v>1013</v>
      </c>
      <c r="BE261">
        <v>1610201</v>
      </c>
    </row>
    <row r="262" spans="53:57" x14ac:dyDescent="0.35">
      <c r="BA262" t="s">
        <v>1773</v>
      </c>
      <c r="BB262" t="s">
        <v>1012</v>
      </c>
      <c r="BC262" t="s">
        <v>1014</v>
      </c>
      <c r="BE262">
        <v>1621800</v>
      </c>
    </row>
    <row r="263" spans="53:57" x14ac:dyDescent="0.35">
      <c r="BA263" t="s">
        <v>1774</v>
      </c>
      <c r="BB263" t="s">
        <v>1012</v>
      </c>
      <c r="BC263" t="s">
        <v>1015</v>
      </c>
      <c r="BE263">
        <v>1610202</v>
      </c>
    </row>
    <row r="264" spans="53:57" x14ac:dyDescent="0.35">
      <c r="BA264" t="s">
        <v>1775</v>
      </c>
      <c r="BB264" t="s">
        <v>1012</v>
      </c>
      <c r="BC264" t="s">
        <v>1016</v>
      </c>
      <c r="BE264">
        <v>1622601</v>
      </c>
    </row>
    <row r="265" spans="53:57" x14ac:dyDescent="0.35">
      <c r="BA265" t="s">
        <v>1776</v>
      </c>
      <c r="BB265" t="s">
        <v>1012</v>
      </c>
      <c r="BC265" t="s">
        <v>1017</v>
      </c>
      <c r="BE265">
        <v>1622602</v>
      </c>
    </row>
    <row r="266" spans="53:57" x14ac:dyDescent="0.35">
      <c r="BA266" t="s">
        <v>1777</v>
      </c>
      <c r="BB266" t="s">
        <v>1012</v>
      </c>
      <c r="BC266" t="s">
        <v>1018</v>
      </c>
      <c r="BE266">
        <v>1623400</v>
      </c>
    </row>
    <row r="267" spans="53:57" x14ac:dyDescent="0.35">
      <c r="BA267" t="s">
        <v>1778</v>
      </c>
      <c r="BB267" t="s">
        <v>1012</v>
      </c>
      <c r="BC267" t="s">
        <v>1019</v>
      </c>
      <c r="BE267">
        <v>3299099</v>
      </c>
    </row>
    <row r="268" spans="53:57" x14ac:dyDescent="0.35">
      <c r="BA268" t="s">
        <v>1779</v>
      </c>
      <c r="BB268" t="s">
        <v>1012</v>
      </c>
      <c r="BC268" t="s">
        <v>1020</v>
      </c>
      <c r="BE268">
        <v>1629301</v>
      </c>
    </row>
    <row r="269" spans="53:57" x14ac:dyDescent="0.35">
      <c r="BA269" t="s">
        <v>1780</v>
      </c>
      <c r="BB269" t="s">
        <v>1012</v>
      </c>
      <c r="BC269" t="s">
        <v>1022</v>
      </c>
      <c r="BE269">
        <v>1629302</v>
      </c>
    </row>
    <row r="270" spans="53:57" x14ac:dyDescent="0.35">
      <c r="BA270" t="s">
        <v>1781</v>
      </c>
      <c r="BB270" t="s">
        <v>1012</v>
      </c>
      <c r="BC270" t="s">
        <v>1023</v>
      </c>
      <c r="BE270">
        <v>220901</v>
      </c>
    </row>
    <row r="271" spans="53:57" x14ac:dyDescent="0.35">
      <c r="BA271" t="s">
        <v>1782</v>
      </c>
      <c r="BB271" t="s">
        <v>1012</v>
      </c>
      <c r="BC271" t="s">
        <v>1024</v>
      </c>
      <c r="BE271">
        <v>220902</v>
      </c>
    </row>
    <row r="272" spans="53:57" x14ac:dyDescent="0.35">
      <c r="BA272" t="s">
        <v>1783</v>
      </c>
      <c r="BB272" t="s">
        <v>997</v>
      </c>
      <c r="BC272" t="s">
        <v>998</v>
      </c>
      <c r="BE272">
        <v>3011302</v>
      </c>
    </row>
    <row r="273" spans="53:57" x14ac:dyDescent="0.35">
      <c r="BA273" t="s">
        <v>1784</v>
      </c>
      <c r="BB273" t="s">
        <v>997</v>
      </c>
      <c r="BC273" t="s">
        <v>999</v>
      </c>
      <c r="BE273">
        <v>3314701</v>
      </c>
    </row>
    <row r="274" spans="53:57" x14ac:dyDescent="0.35">
      <c r="BA274" t="s">
        <v>1785</v>
      </c>
      <c r="BB274" t="s">
        <v>997</v>
      </c>
      <c r="BC274" t="s">
        <v>1000</v>
      </c>
      <c r="BE274">
        <v>3031800</v>
      </c>
    </row>
    <row r="275" spans="53:57" x14ac:dyDescent="0.35">
      <c r="BA275" t="s">
        <v>1786</v>
      </c>
      <c r="BB275" t="s">
        <v>997</v>
      </c>
      <c r="BC275" t="s">
        <v>1001</v>
      </c>
      <c r="BE275">
        <v>3032600</v>
      </c>
    </row>
    <row r="276" spans="53:57" x14ac:dyDescent="0.35">
      <c r="BA276" t="s">
        <v>1787</v>
      </c>
      <c r="BB276" t="s">
        <v>997</v>
      </c>
      <c r="BC276" t="s">
        <v>1002</v>
      </c>
      <c r="BE276">
        <v>3315500</v>
      </c>
    </row>
    <row r="277" spans="53:57" x14ac:dyDescent="0.35">
      <c r="BA277" t="s">
        <v>1788</v>
      </c>
      <c r="BB277" t="s">
        <v>997</v>
      </c>
      <c r="BC277" t="s">
        <v>1003</v>
      </c>
      <c r="BE277">
        <v>2920401</v>
      </c>
    </row>
    <row r="278" spans="53:57" x14ac:dyDescent="0.35">
      <c r="BA278" t="s">
        <v>1789</v>
      </c>
      <c r="BB278" t="s">
        <v>997</v>
      </c>
      <c r="BC278" t="s">
        <v>1004</v>
      </c>
      <c r="BE278">
        <v>2949299</v>
      </c>
    </row>
    <row r="279" spans="53:57" x14ac:dyDescent="0.35">
      <c r="BA279" t="s">
        <v>1790</v>
      </c>
      <c r="BB279" t="s">
        <v>997</v>
      </c>
      <c r="BC279" t="s">
        <v>1005</v>
      </c>
      <c r="BE279">
        <v>2930101</v>
      </c>
    </row>
    <row r="280" spans="53:57" x14ac:dyDescent="0.35">
      <c r="BA280" t="s">
        <v>1791</v>
      </c>
      <c r="BB280" t="s">
        <v>997</v>
      </c>
      <c r="BC280" t="s">
        <v>1006</v>
      </c>
      <c r="BE280">
        <v>3091100</v>
      </c>
    </row>
    <row r="281" spans="53:57" x14ac:dyDescent="0.35">
      <c r="BA281" t="s">
        <v>1792</v>
      </c>
      <c r="BB281" t="s">
        <v>997</v>
      </c>
      <c r="BC281" t="s">
        <v>1007</v>
      </c>
      <c r="BE281">
        <v>3092000</v>
      </c>
    </row>
    <row r="282" spans="53:57" x14ac:dyDescent="0.35">
      <c r="BA282" t="s">
        <v>1793</v>
      </c>
      <c r="BB282" t="s">
        <v>997</v>
      </c>
      <c r="BC282" t="s">
        <v>1008</v>
      </c>
      <c r="BE282">
        <v>3041500</v>
      </c>
    </row>
    <row r="283" spans="53:57" x14ac:dyDescent="0.35">
      <c r="BA283" t="s">
        <v>1794</v>
      </c>
      <c r="BB283" t="s">
        <v>997</v>
      </c>
      <c r="BC283" t="s">
        <v>1009</v>
      </c>
      <c r="BE283">
        <v>3042300</v>
      </c>
    </row>
    <row r="284" spans="53:57" x14ac:dyDescent="0.35">
      <c r="BA284" t="s">
        <v>1795</v>
      </c>
      <c r="BB284" t="s">
        <v>997</v>
      </c>
      <c r="BC284" t="s">
        <v>1010</v>
      </c>
      <c r="BE284">
        <v>2949201</v>
      </c>
    </row>
    <row r="285" spans="53:57" x14ac:dyDescent="0.35">
      <c r="BA285" t="s">
        <v>1796</v>
      </c>
      <c r="BB285" t="s">
        <v>997</v>
      </c>
      <c r="BC285" t="s">
        <v>1011</v>
      </c>
      <c r="BE285">
        <v>2930103</v>
      </c>
    </row>
    <row r="286" spans="53:57" x14ac:dyDescent="0.35">
      <c r="BA286" t="s">
        <v>1797</v>
      </c>
      <c r="BB286" t="s">
        <v>978</v>
      </c>
      <c r="BC286" t="s">
        <v>979</v>
      </c>
      <c r="BE286">
        <v>2731700</v>
      </c>
    </row>
    <row r="287" spans="53:57" x14ac:dyDescent="0.35">
      <c r="BA287" t="s">
        <v>1798</v>
      </c>
      <c r="BB287" t="s">
        <v>978</v>
      </c>
      <c r="BC287" t="s">
        <v>980</v>
      </c>
      <c r="BE287">
        <v>2733300</v>
      </c>
    </row>
    <row r="288" spans="53:57" x14ac:dyDescent="0.35">
      <c r="BA288" t="s">
        <v>1799</v>
      </c>
      <c r="BB288" t="s">
        <v>978</v>
      </c>
      <c r="BC288" t="s">
        <v>981</v>
      </c>
      <c r="BE288">
        <v>2790299</v>
      </c>
    </row>
    <row r="289" spans="53:57" x14ac:dyDescent="0.35">
      <c r="BA289" t="s">
        <v>1800</v>
      </c>
      <c r="BB289" t="s">
        <v>978</v>
      </c>
      <c r="BC289" t="s">
        <v>982</v>
      </c>
      <c r="BE289">
        <v>2710403</v>
      </c>
    </row>
    <row r="290" spans="53:57" x14ac:dyDescent="0.35">
      <c r="BA290" t="s">
        <v>1801</v>
      </c>
      <c r="BB290" t="s">
        <v>978</v>
      </c>
      <c r="BC290" t="s">
        <v>983</v>
      </c>
      <c r="BE290">
        <v>2740601</v>
      </c>
    </row>
    <row r="291" spans="53:57" x14ac:dyDescent="0.35">
      <c r="BA291" t="s">
        <v>1802</v>
      </c>
      <c r="BB291" t="s">
        <v>978</v>
      </c>
      <c r="BC291" t="s">
        <v>984</v>
      </c>
      <c r="BE291">
        <v>2732500</v>
      </c>
    </row>
    <row r="292" spans="53:57" x14ac:dyDescent="0.35">
      <c r="BA292" t="s">
        <v>1803</v>
      </c>
      <c r="BB292" t="s">
        <v>978</v>
      </c>
      <c r="BC292" t="s">
        <v>985</v>
      </c>
      <c r="BE292">
        <v>2721000</v>
      </c>
    </row>
    <row r="293" spans="53:57" x14ac:dyDescent="0.35">
      <c r="BA293" t="s">
        <v>1804</v>
      </c>
      <c r="BB293" t="s">
        <v>978</v>
      </c>
      <c r="BC293" t="s">
        <v>986</v>
      </c>
      <c r="BE293">
        <v>2945000</v>
      </c>
    </row>
    <row r="294" spans="53:57" x14ac:dyDescent="0.35">
      <c r="BA294" t="s">
        <v>1805</v>
      </c>
      <c r="BB294" t="s">
        <v>978</v>
      </c>
      <c r="BC294" t="s">
        <v>987</v>
      </c>
      <c r="BE294">
        <v>2759701</v>
      </c>
    </row>
    <row r="295" spans="53:57" x14ac:dyDescent="0.35">
      <c r="BA295" t="s">
        <v>1806</v>
      </c>
      <c r="BB295" t="s">
        <v>978</v>
      </c>
      <c r="BC295" t="s">
        <v>988</v>
      </c>
      <c r="BE295">
        <v>2610800</v>
      </c>
    </row>
    <row r="296" spans="53:57" x14ac:dyDescent="0.35">
      <c r="BA296" t="s">
        <v>1807</v>
      </c>
      <c r="BB296" t="s">
        <v>978</v>
      </c>
      <c r="BC296" t="s">
        <v>989</v>
      </c>
      <c r="BE296">
        <v>2621300</v>
      </c>
    </row>
    <row r="297" spans="53:57" x14ac:dyDescent="0.35">
      <c r="BA297" t="s">
        <v>1808</v>
      </c>
      <c r="BB297" t="s">
        <v>978</v>
      </c>
      <c r="BC297" t="s">
        <v>990</v>
      </c>
      <c r="BE297">
        <v>2622100</v>
      </c>
    </row>
    <row r="298" spans="53:57" x14ac:dyDescent="0.35">
      <c r="BA298" t="s">
        <v>1809</v>
      </c>
      <c r="BB298" t="s">
        <v>978</v>
      </c>
      <c r="BC298" t="s">
        <v>971</v>
      </c>
      <c r="BE298">
        <v>2652300</v>
      </c>
    </row>
    <row r="299" spans="53:57" x14ac:dyDescent="0.35">
      <c r="BA299" t="s">
        <v>1810</v>
      </c>
      <c r="BB299" t="s">
        <v>978</v>
      </c>
      <c r="BC299" t="s">
        <v>991</v>
      </c>
      <c r="BE299">
        <v>2631100</v>
      </c>
    </row>
    <row r="300" spans="53:57" x14ac:dyDescent="0.35">
      <c r="BA300" t="s">
        <v>1811</v>
      </c>
      <c r="BB300" t="s">
        <v>978</v>
      </c>
      <c r="BC300" t="s">
        <v>992</v>
      </c>
      <c r="BE300">
        <v>2790202</v>
      </c>
    </row>
    <row r="301" spans="53:57" x14ac:dyDescent="0.35">
      <c r="BA301" t="s">
        <v>1812</v>
      </c>
      <c r="BB301" t="s">
        <v>978</v>
      </c>
      <c r="BC301" t="s">
        <v>993</v>
      </c>
      <c r="BE301">
        <v>2640000</v>
      </c>
    </row>
    <row r="302" spans="53:57" x14ac:dyDescent="0.35">
      <c r="BA302" t="s">
        <v>1813</v>
      </c>
      <c r="BB302" t="s">
        <v>978</v>
      </c>
      <c r="BC302" t="s">
        <v>994</v>
      </c>
      <c r="BE302">
        <v>2680900</v>
      </c>
    </row>
    <row r="303" spans="53:57" x14ac:dyDescent="0.35">
      <c r="BA303" t="s">
        <v>1814</v>
      </c>
      <c r="BB303" t="s">
        <v>978</v>
      </c>
      <c r="BC303" t="s">
        <v>995</v>
      </c>
      <c r="BE303">
        <v>3240001</v>
      </c>
    </row>
    <row r="304" spans="53:57" x14ac:dyDescent="0.35">
      <c r="BA304" t="s">
        <v>1815</v>
      </c>
      <c r="BB304" t="s">
        <v>978</v>
      </c>
      <c r="BC304" t="s">
        <v>996</v>
      </c>
      <c r="BE304">
        <v>3313999</v>
      </c>
    </row>
    <row r="305" spans="53:57" x14ac:dyDescent="0.35">
      <c r="BA305" t="s">
        <v>1816</v>
      </c>
      <c r="BB305" t="s">
        <v>1025</v>
      </c>
      <c r="BC305" t="s">
        <v>1026</v>
      </c>
      <c r="BE305">
        <v>3101200</v>
      </c>
    </row>
    <row r="306" spans="53:57" x14ac:dyDescent="0.35">
      <c r="BA306" t="s">
        <v>1817</v>
      </c>
      <c r="BB306" t="s">
        <v>1025</v>
      </c>
      <c r="BC306" t="s">
        <v>1027</v>
      </c>
      <c r="BE306">
        <v>3103900</v>
      </c>
    </row>
    <row r="307" spans="53:57" x14ac:dyDescent="0.35">
      <c r="BA307" t="s">
        <v>1818</v>
      </c>
      <c r="BB307" t="s">
        <v>1025</v>
      </c>
      <c r="BC307" t="s">
        <v>1028</v>
      </c>
      <c r="BE307">
        <v>3102100</v>
      </c>
    </row>
    <row r="308" spans="53:57" x14ac:dyDescent="0.35">
      <c r="BA308" t="s">
        <v>1819</v>
      </c>
      <c r="BB308" t="s">
        <v>1025</v>
      </c>
      <c r="BC308" t="s">
        <v>1029</v>
      </c>
      <c r="BE308">
        <v>3104700</v>
      </c>
    </row>
    <row r="309" spans="53:57" x14ac:dyDescent="0.35">
      <c r="BA309" t="s">
        <v>1820</v>
      </c>
      <c r="BB309" t="s">
        <v>1025</v>
      </c>
      <c r="BC309" t="s">
        <v>1030</v>
      </c>
      <c r="BE309">
        <v>1629999</v>
      </c>
    </row>
    <row r="310" spans="53:57" x14ac:dyDescent="0.35">
      <c r="BA310" t="s">
        <v>1821</v>
      </c>
      <c r="BB310" t="s">
        <v>1025</v>
      </c>
      <c r="BC310" t="s">
        <v>1031</v>
      </c>
      <c r="BE310">
        <v>1710900</v>
      </c>
    </row>
    <row r="311" spans="53:57" x14ac:dyDescent="0.35">
      <c r="BA311" t="s">
        <v>1822</v>
      </c>
      <c r="BB311" t="s">
        <v>1070</v>
      </c>
      <c r="BC311" t="s">
        <v>1071</v>
      </c>
      <c r="BE311">
        <v>2121101</v>
      </c>
    </row>
    <row r="312" spans="53:57" x14ac:dyDescent="0.35">
      <c r="BA312" t="s">
        <v>1823</v>
      </c>
      <c r="BB312" t="s">
        <v>1070</v>
      </c>
      <c r="BC312" t="s">
        <v>1072</v>
      </c>
      <c r="BE312">
        <v>2121102</v>
      </c>
    </row>
    <row r="313" spans="53:57" x14ac:dyDescent="0.35">
      <c r="BA313" t="s">
        <v>1824</v>
      </c>
      <c r="BB313" t="s">
        <v>1070</v>
      </c>
      <c r="BC313" t="s">
        <v>1073</v>
      </c>
      <c r="BE313">
        <v>2122000</v>
      </c>
    </row>
    <row r="314" spans="53:57" x14ac:dyDescent="0.35">
      <c r="BA314" t="s">
        <v>1825</v>
      </c>
      <c r="BB314" t="s">
        <v>1074</v>
      </c>
      <c r="BC314" t="s">
        <v>1075</v>
      </c>
      <c r="BE314">
        <v>1921700</v>
      </c>
    </row>
    <row r="315" spans="53:57" x14ac:dyDescent="0.35">
      <c r="BA315" t="s">
        <v>1826</v>
      </c>
      <c r="BB315" t="s">
        <v>1074</v>
      </c>
      <c r="BC315" t="s">
        <v>1076</v>
      </c>
      <c r="BE315">
        <v>1931400</v>
      </c>
    </row>
    <row r="316" spans="53:57" x14ac:dyDescent="0.35">
      <c r="BA316" t="s">
        <v>1827</v>
      </c>
      <c r="BB316" t="s">
        <v>1107</v>
      </c>
      <c r="BC316" t="s">
        <v>1108</v>
      </c>
      <c r="BE316">
        <v>1069400</v>
      </c>
    </row>
    <row r="317" spans="53:57" x14ac:dyDescent="0.35">
      <c r="BA317" t="s">
        <v>1828</v>
      </c>
      <c r="BB317" t="s">
        <v>1107</v>
      </c>
      <c r="BC317" t="s">
        <v>1109</v>
      </c>
      <c r="BE317">
        <v>1062700</v>
      </c>
    </row>
    <row r="318" spans="53:57" x14ac:dyDescent="0.35">
      <c r="BA318" t="s">
        <v>1829</v>
      </c>
      <c r="BB318" t="s">
        <v>1107</v>
      </c>
      <c r="BC318" t="s">
        <v>1110</v>
      </c>
      <c r="BE318">
        <v>1081302</v>
      </c>
    </row>
    <row r="319" spans="53:57" x14ac:dyDescent="0.35">
      <c r="BA319" t="s">
        <v>1830</v>
      </c>
      <c r="BB319" t="s">
        <v>1107</v>
      </c>
      <c r="BC319" t="s">
        <v>1111</v>
      </c>
      <c r="BE319">
        <v>1082100</v>
      </c>
    </row>
    <row r="320" spans="53:57" x14ac:dyDescent="0.35">
      <c r="BA320" t="s">
        <v>1831</v>
      </c>
      <c r="BB320" t="s">
        <v>1107</v>
      </c>
      <c r="BC320" t="s">
        <v>1112</v>
      </c>
      <c r="BE320">
        <v>1064300</v>
      </c>
    </row>
    <row r="321" spans="53:57" x14ac:dyDescent="0.35">
      <c r="BA321" t="s">
        <v>1832</v>
      </c>
      <c r="BB321" t="s">
        <v>1107</v>
      </c>
      <c r="BC321" t="s">
        <v>1113</v>
      </c>
      <c r="BE321">
        <v>1063500</v>
      </c>
    </row>
    <row r="322" spans="53:57" x14ac:dyDescent="0.35">
      <c r="BA322" t="s">
        <v>1833</v>
      </c>
      <c r="BB322" t="s">
        <v>1107</v>
      </c>
      <c r="BC322" t="s">
        <v>1115</v>
      </c>
      <c r="BE322">
        <v>1072401</v>
      </c>
    </row>
    <row r="323" spans="53:57" x14ac:dyDescent="0.35">
      <c r="BA323" t="s">
        <v>1834</v>
      </c>
      <c r="BB323" t="s">
        <v>1107</v>
      </c>
      <c r="BC323" t="s">
        <v>1116</v>
      </c>
      <c r="BE323">
        <v>1065101</v>
      </c>
    </row>
    <row r="324" spans="53:57" x14ac:dyDescent="0.35">
      <c r="BA324" t="s">
        <v>1835</v>
      </c>
      <c r="BB324" t="s">
        <v>1107</v>
      </c>
      <c r="BC324" t="s">
        <v>1117</v>
      </c>
      <c r="BE324">
        <v>1072402</v>
      </c>
    </row>
    <row r="325" spans="53:57" x14ac:dyDescent="0.35">
      <c r="BA325" t="s">
        <v>1836</v>
      </c>
      <c r="BB325" t="s">
        <v>1107</v>
      </c>
      <c r="BC325" t="s">
        <v>1118</v>
      </c>
      <c r="BE325">
        <v>1093701</v>
      </c>
    </row>
    <row r="326" spans="53:57" x14ac:dyDescent="0.35">
      <c r="BA326" t="s">
        <v>1837</v>
      </c>
      <c r="BB326" t="s">
        <v>1107</v>
      </c>
      <c r="BC326" t="s">
        <v>1119</v>
      </c>
      <c r="BE326">
        <v>1093702</v>
      </c>
    </row>
    <row r="327" spans="53:57" x14ac:dyDescent="0.35">
      <c r="BA327" t="s">
        <v>1838</v>
      </c>
      <c r="BB327" t="s">
        <v>1107</v>
      </c>
      <c r="BC327" t="s">
        <v>1120</v>
      </c>
      <c r="BE327">
        <v>1032599</v>
      </c>
    </row>
    <row r="328" spans="53:57" x14ac:dyDescent="0.35">
      <c r="BA328" t="s">
        <v>1839</v>
      </c>
      <c r="BB328" t="s">
        <v>1107</v>
      </c>
      <c r="BC328" t="s">
        <v>1121</v>
      </c>
      <c r="BE328">
        <v>1032999</v>
      </c>
    </row>
    <row r="329" spans="53:57" x14ac:dyDescent="0.35">
      <c r="BA329" t="s">
        <v>1840</v>
      </c>
      <c r="BB329" t="s">
        <v>1107</v>
      </c>
      <c r="BC329" t="s">
        <v>1122</v>
      </c>
      <c r="BE329">
        <v>1031700</v>
      </c>
    </row>
    <row r="330" spans="53:57" x14ac:dyDescent="0.35">
      <c r="BA330" t="s">
        <v>1841</v>
      </c>
      <c r="BB330" t="s">
        <v>1107</v>
      </c>
      <c r="BC330" t="s">
        <v>1123</v>
      </c>
      <c r="BE330">
        <v>1099699</v>
      </c>
    </row>
    <row r="331" spans="53:57" x14ac:dyDescent="0.35">
      <c r="BA331" t="s">
        <v>1842</v>
      </c>
      <c r="BB331" t="s">
        <v>1107</v>
      </c>
      <c r="BC331" t="s">
        <v>1124</v>
      </c>
      <c r="BE331">
        <v>1095300</v>
      </c>
    </row>
    <row r="332" spans="53:57" x14ac:dyDescent="0.35">
      <c r="BA332" t="s">
        <v>1843</v>
      </c>
      <c r="BB332" t="s">
        <v>1107</v>
      </c>
      <c r="BC332" t="s">
        <v>1125</v>
      </c>
      <c r="BE332">
        <v>892403</v>
      </c>
    </row>
    <row r="333" spans="53:57" x14ac:dyDescent="0.35">
      <c r="BA333" t="s">
        <v>1844</v>
      </c>
      <c r="BB333" t="s">
        <v>1107</v>
      </c>
      <c r="BC333" t="s">
        <v>1126</v>
      </c>
      <c r="BE333">
        <v>1043100</v>
      </c>
    </row>
    <row r="334" spans="53:57" x14ac:dyDescent="0.35">
      <c r="BA334" t="s">
        <v>1845</v>
      </c>
      <c r="BB334" t="s">
        <v>1107</v>
      </c>
      <c r="BC334" t="s">
        <v>1127</v>
      </c>
      <c r="BE334">
        <v>1099601</v>
      </c>
    </row>
    <row r="335" spans="53:57" x14ac:dyDescent="0.35">
      <c r="BA335" t="s">
        <v>1846</v>
      </c>
      <c r="BB335" t="s">
        <v>1107</v>
      </c>
      <c r="BC335" t="s">
        <v>1128</v>
      </c>
      <c r="BE335">
        <v>1011201</v>
      </c>
    </row>
    <row r="336" spans="53:57" x14ac:dyDescent="0.35">
      <c r="BA336" t="s">
        <v>1847</v>
      </c>
      <c r="BB336" t="s">
        <v>1107</v>
      </c>
      <c r="BC336" t="s">
        <v>1129</v>
      </c>
      <c r="BE336">
        <v>1012103</v>
      </c>
    </row>
    <row r="337" spans="53:57" x14ac:dyDescent="0.35">
      <c r="BA337" t="s">
        <v>1848</v>
      </c>
      <c r="BB337" t="s">
        <v>1107</v>
      </c>
      <c r="BC337" t="s">
        <v>1130</v>
      </c>
      <c r="BE337">
        <v>1011202</v>
      </c>
    </row>
    <row r="338" spans="53:57" x14ac:dyDescent="0.35">
      <c r="BA338" t="s">
        <v>1849</v>
      </c>
      <c r="BB338" t="s">
        <v>1107</v>
      </c>
      <c r="BC338" t="s">
        <v>1131</v>
      </c>
      <c r="BE338">
        <v>1012101</v>
      </c>
    </row>
    <row r="339" spans="53:57" x14ac:dyDescent="0.35">
      <c r="BA339" t="s">
        <v>1850</v>
      </c>
      <c r="BB339" t="s">
        <v>1107</v>
      </c>
      <c r="BC339" t="s">
        <v>1132</v>
      </c>
      <c r="BE339">
        <v>1013901</v>
      </c>
    </row>
    <row r="340" spans="53:57" x14ac:dyDescent="0.35">
      <c r="BA340" t="s">
        <v>1851</v>
      </c>
      <c r="BB340" t="s">
        <v>1107</v>
      </c>
      <c r="BC340" t="s">
        <v>1133</v>
      </c>
      <c r="BE340">
        <v>1013902</v>
      </c>
    </row>
    <row r="341" spans="53:57" x14ac:dyDescent="0.35">
      <c r="BA341" t="s">
        <v>1852</v>
      </c>
      <c r="BB341" t="s">
        <v>1107</v>
      </c>
      <c r="BC341" t="s">
        <v>1134</v>
      </c>
      <c r="BE341">
        <v>1020101</v>
      </c>
    </row>
    <row r="342" spans="53:57" x14ac:dyDescent="0.35">
      <c r="BA342" t="s">
        <v>1853</v>
      </c>
      <c r="BB342" t="s">
        <v>1107</v>
      </c>
      <c r="BC342" t="s">
        <v>1135</v>
      </c>
      <c r="BE342">
        <v>1020102</v>
      </c>
    </row>
    <row r="343" spans="53:57" x14ac:dyDescent="0.35">
      <c r="BA343" t="s">
        <v>1854</v>
      </c>
      <c r="BB343" t="s">
        <v>1107</v>
      </c>
      <c r="BC343" t="s">
        <v>1136</v>
      </c>
      <c r="BE343">
        <v>1052000</v>
      </c>
    </row>
    <row r="344" spans="53:57" x14ac:dyDescent="0.35">
      <c r="BA344" t="s">
        <v>1855</v>
      </c>
      <c r="BB344" t="s">
        <v>1107</v>
      </c>
      <c r="BC344" t="s">
        <v>1137</v>
      </c>
      <c r="BE344">
        <v>1094500</v>
      </c>
    </row>
    <row r="345" spans="53:57" x14ac:dyDescent="0.35">
      <c r="BA345" t="s">
        <v>1856</v>
      </c>
      <c r="BB345" t="s">
        <v>1107</v>
      </c>
      <c r="BC345" t="s">
        <v>1064</v>
      </c>
      <c r="BE345">
        <v>1099602</v>
      </c>
    </row>
    <row r="346" spans="53:57" x14ac:dyDescent="0.35">
      <c r="BA346" t="s">
        <v>1857</v>
      </c>
      <c r="BB346" t="s">
        <v>1107</v>
      </c>
      <c r="BC346" t="s">
        <v>1138</v>
      </c>
      <c r="BE346">
        <v>1091100</v>
      </c>
    </row>
    <row r="347" spans="53:57" x14ac:dyDescent="0.35">
      <c r="BA347" t="s">
        <v>1858</v>
      </c>
      <c r="BB347" t="s">
        <v>1107</v>
      </c>
      <c r="BC347" t="s">
        <v>1139</v>
      </c>
      <c r="BE347">
        <v>1053800</v>
      </c>
    </row>
    <row r="348" spans="53:57" x14ac:dyDescent="0.35">
      <c r="BA348" t="s">
        <v>1859</v>
      </c>
      <c r="BB348" t="s">
        <v>1107</v>
      </c>
      <c r="BC348" t="s">
        <v>1140</v>
      </c>
      <c r="BE348">
        <v>1099603</v>
      </c>
    </row>
    <row r="349" spans="53:57" x14ac:dyDescent="0.35">
      <c r="BA349" t="s">
        <v>1860</v>
      </c>
      <c r="BB349" t="s">
        <v>1107</v>
      </c>
      <c r="BC349" t="s">
        <v>1141</v>
      </c>
      <c r="BE349">
        <v>1099604</v>
      </c>
    </row>
    <row r="350" spans="53:57" x14ac:dyDescent="0.35">
      <c r="BA350" t="s">
        <v>1861</v>
      </c>
      <c r="BB350" t="s">
        <v>1107</v>
      </c>
      <c r="BC350" t="s">
        <v>1142</v>
      </c>
      <c r="BE350">
        <v>1066000</v>
      </c>
    </row>
    <row r="351" spans="53:57" x14ac:dyDescent="0.35">
      <c r="BA351" t="s">
        <v>1862</v>
      </c>
      <c r="BB351" t="s">
        <v>1107</v>
      </c>
      <c r="BC351" t="s">
        <v>1143</v>
      </c>
      <c r="BE351">
        <v>1099607</v>
      </c>
    </row>
    <row r="352" spans="53:57" x14ac:dyDescent="0.35">
      <c r="BA352" t="s">
        <v>1863</v>
      </c>
      <c r="BB352" t="s">
        <v>1077</v>
      </c>
      <c r="BC352" t="s">
        <v>923</v>
      </c>
      <c r="BE352">
        <v>2221800</v>
      </c>
    </row>
    <row r="353" spans="53:57" x14ac:dyDescent="0.35">
      <c r="BA353" t="s">
        <v>1864</v>
      </c>
      <c r="BB353" t="s">
        <v>1077</v>
      </c>
      <c r="BC353" t="s">
        <v>1078</v>
      </c>
      <c r="BE353">
        <v>2229303</v>
      </c>
    </row>
    <row r="354" spans="53:57" x14ac:dyDescent="0.35">
      <c r="BA354" t="s">
        <v>1865</v>
      </c>
      <c r="BB354" t="s">
        <v>1077</v>
      </c>
      <c r="BC354" t="s">
        <v>1079</v>
      </c>
      <c r="BE354">
        <v>2229302</v>
      </c>
    </row>
    <row r="355" spans="53:57" x14ac:dyDescent="0.35">
      <c r="BA355" t="s">
        <v>1866</v>
      </c>
      <c r="BB355" t="s">
        <v>1077</v>
      </c>
      <c r="BC355" t="s">
        <v>1080</v>
      </c>
      <c r="BE355">
        <v>2229301</v>
      </c>
    </row>
    <row r="356" spans="53:57" x14ac:dyDescent="0.35">
      <c r="BA356" t="s">
        <v>1867</v>
      </c>
      <c r="BB356" t="s">
        <v>1077</v>
      </c>
      <c r="BC356" t="s">
        <v>1081</v>
      </c>
      <c r="BE356">
        <v>2222600</v>
      </c>
    </row>
    <row r="357" spans="53:57" x14ac:dyDescent="0.35">
      <c r="BA357" t="s">
        <v>1868</v>
      </c>
      <c r="BB357" t="s">
        <v>1077</v>
      </c>
      <c r="BC357" t="s">
        <v>1082</v>
      </c>
      <c r="BE357">
        <v>2223400</v>
      </c>
    </row>
    <row r="358" spans="53:57" x14ac:dyDescent="0.35">
      <c r="BA358" t="s">
        <v>1869</v>
      </c>
      <c r="BB358" t="s">
        <v>899</v>
      </c>
      <c r="BC358" t="s">
        <v>900</v>
      </c>
      <c r="BE358">
        <v>810099</v>
      </c>
    </row>
    <row r="359" spans="53:57" x14ac:dyDescent="0.35">
      <c r="BA359" t="s">
        <v>1870</v>
      </c>
      <c r="BB359" t="s">
        <v>899</v>
      </c>
      <c r="BC359" t="s">
        <v>901</v>
      </c>
      <c r="BE359">
        <v>2391502</v>
      </c>
    </row>
    <row r="360" spans="53:57" x14ac:dyDescent="0.35">
      <c r="BA360" t="s">
        <v>1871</v>
      </c>
      <c r="BB360" t="s">
        <v>899</v>
      </c>
      <c r="BC360" t="s">
        <v>902</v>
      </c>
      <c r="BE360">
        <v>2391503</v>
      </c>
    </row>
    <row r="361" spans="53:57" x14ac:dyDescent="0.35">
      <c r="BA361" t="s">
        <v>1872</v>
      </c>
      <c r="BB361" t="s">
        <v>899</v>
      </c>
      <c r="BC361" t="s">
        <v>903</v>
      </c>
      <c r="BE361">
        <v>2399199</v>
      </c>
    </row>
    <row r="362" spans="53:57" x14ac:dyDescent="0.35">
      <c r="BA362" t="s">
        <v>1873</v>
      </c>
      <c r="BB362" t="s">
        <v>899</v>
      </c>
      <c r="BC362" t="s">
        <v>904</v>
      </c>
      <c r="BE362">
        <v>2320600</v>
      </c>
    </row>
    <row r="363" spans="53:57" x14ac:dyDescent="0.35">
      <c r="BA363" t="s">
        <v>1874</v>
      </c>
      <c r="BB363" t="s">
        <v>899</v>
      </c>
      <c r="BC363" t="s">
        <v>905</v>
      </c>
      <c r="BE363">
        <v>2392300</v>
      </c>
    </row>
    <row r="364" spans="53:57" x14ac:dyDescent="0.35">
      <c r="BA364" t="s">
        <v>1875</v>
      </c>
      <c r="BB364" t="s">
        <v>899</v>
      </c>
      <c r="BC364" t="s">
        <v>906</v>
      </c>
      <c r="BE364">
        <v>2342702</v>
      </c>
    </row>
    <row r="365" spans="53:57" x14ac:dyDescent="0.35">
      <c r="BA365" t="s">
        <v>1876</v>
      </c>
      <c r="BB365" t="s">
        <v>899</v>
      </c>
      <c r="BC365" t="s">
        <v>907</v>
      </c>
      <c r="BE365">
        <v>2349499</v>
      </c>
    </row>
    <row r="366" spans="53:57" x14ac:dyDescent="0.35">
      <c r="BA366" t="s">
        <v>1877</v>
      </c>
      <c r="BB366" t="s">
        <v>899</v>
      </c>
      <c r="BC366" t="s">
        <v>908</v>
      </c>
      <c r="BE366">
        <v>2342701</v>
      </c>
    </row>
    <row r="367" spans="53:57" x14ac:dyDescent="0.35">
      <c r="BA367" t="s">
        <v>1878</v>
      </c>
      <c r="BB367" t="s">
        <v>899</v>
      </c>
      <c r="BC367" t="s">
        <v>909</v>
      </c>
      <c r="BE367">
        <v>2341900</v>
      </c>
    </row>
    <row r="368" spans="53:57" x14ac:dyDescent="0.35">
      <c r="BA368" t="s">
        <v>1879</v>
      </c>
      <c r="BB368" t="s">
        <v>899</v>
      </c>
      <c r="BC368" t="s">
        <v>910</v>
      </c>
      <c r="BE368">
        <v>2349401</v>
      </c>
    </row>
    <row r="369" spans="53:57" x14ac:dyDescent="0.35">
      <c r="BA369" t="s">
        <v>1880</v>
      </c>
      <c r="BB369" t="s">
        <v>899</v>
      </c>
      <c r="BC369" t="s">
        <v>911</v>
      </c>
      <c r="BE369">
        <v>2330301</v>
      </c>
    </row>
    <row r="370" spans="53:57" x14ac:dyDescent="0.35">
      <c r="BA370" t="s">
        <v>1881</v>
      </c>
      <c r="BB370" t="s">
        <v>899</v>
      </c>
      <c r="BC370" t="s">
        <v>912</v>
      </c>
      <c r="BE370">
        <v>2330302</v>
      </c>
    </row>
    <row r="371" spans="53:57" x14ac:dyDescent="0.35">
      <c r="BA371" t="s">
        <v>1882</v>
      </c>
      <c r="BB371" t="s">
        <v>899</v>
      </c>
      <c r="BC371" t="s">
        <v>913</v>
      </c>
      <c r="BE371">
        <v>2330303</v>
      </c>
    </row>
    <row r="372" spans="53:57" x14ac:dyDescent="0.35">
      <c r="BA372" t="s">
        <v>1883</v>
      </c>
      <c r="BB372" t="s">
        <v>899</v>
      </c>
      <c r="BC372" t="s">
        <v>914</v>
      </c>
      <c r="BE372">
        <v>2330399</v>
      </c>
    </row>
    <row r="373" spans="53:57" x14ac:dyDescent="0.35">
      <c r="BA373" t="s">
        <v>1884</v>
      </c>
      <c r="BB373" t="s">
        <v>899</v>
      </c>
      <c r="BC373" t="s">
        <v>915</v>
      </c>
      <c r="BE373">
        <v>2311700</v>
      </c>
    </row>
    <row r="374" spans="53:57" x14ac:dyDescent="0.35">
      <c r="BA374" t="s">
        <v>1885</v>
      </c>
      <c r="BB374" t="s">
        <v>899</v>
      </c>
      <c r="BC374" t="s">
        <v>916</v>
      </c>
      <c r="BE374">
        <v>2319200</v>
      </c>
    </row>
    <row r="375" spans="53:57" x14ac:dyDescent="0.35">
      <c r="BA375" t="s">
        <v>1886</v>
      </c>
      <c r="BB375" t="s">
        <v>899</v>
      </c>
      <c r="BC375" t="s">
        <v>917</v>
      </c>
      <c r="BE375">
        <v>2399101</v>
      </c>
    </row>
    <row r="376" spans="53:57" x14ac:dyDescent="0.35">
      <c r="BA376" t="s">
        <v>1887</v>
      </c>
      <c r="BB376" t="s">
        <v>899</v>
      </c>
      <c r="BC376" t="s">
        <v>918</v>
      </c>
      <c r="BE376">
        <v>2399102</v>
      </c>
    </row>
    <row r="377" spans="53:57" x14ac:dyDescent="0.35">
      <c r="BA377" t="s">
        <v>1888</v>
      </c>
      <c r="BB377" t="s">
        <v>1207</v>
      </c>
      <c r="BC377" t="s">
        <v>1208</v>
      </c>
      <c r="BE377">
        <v>3514000</v>
      </c>
    </row>
    <row r="378" spans="53:57" x14ac:dyDescent="0.35">
      <c r="BA378" t="s">
        <v>1889</v>
      </c>
      <c r="BB378" t="s">
        <v>1207</v>
      </c>
      <c r="BC378" t="s">
        <v>1209</v>
      </c>
      <c r="BE378">
        <v>3520402</v>
      </c>
    </row>
    <row r="379" spans="53:57" x14ac:dyDescent="0.35">
      <c r="BA379" t="s">
        <v>1890</v>
      </c>
      <c r="BB379" t="s">
        <v>1207</v>
      </c>
      <c r="BC379" t="s">
        <v>1210</v>
      </c>
      <c r="BE379">
        <v>3600601</v>
      </c>
    </row>
    <row r="380" spans="53:57" x14ac:dyDescent="0.35">
      <c r="BA380" t="s">
        <v>1891</v>
      </c>
      <c r="BB380" t="s">
        <v>1207</v>
      </c>
      <c r="BC380" t="s">
        <v>1211</v>
      </c>
      <c r="BE380">
        <v>3811400</v>
      </c>
    </row>
    <row r="381" spans="53:57" x14ac:dyDescent="0.35">
      <c r="BA381" t="s">
        <v>1892</v>
      </c>
      <c r="BB381" t="s">
        <v>1096</v>
      </c>
      <c r="BC381" t="s">
        <v>1097</v>
      </c>
      <c r="BE381">
        <v>1412601</v>
      </c>
    </row>
    <row r="382" spans="53:57" x14ac:dyDescent="0.35">
      <c r="BA382" t="s">
        <v>1893</v>
      </c>
      <c r="BB382" t="s">
        <v>1096</v>
      </c>
      <c r="BC382" t="s">
        <v>1098</v>
      </c>
      <c r="BE382">
        <v>1411801</v>
      </c>
    </row>
    <row r="383" spans="53:57" x14ac:dyDescent="0.35">
      <c r="BA383" t="s">
        <v>1894</v>
      </c>
      <c r="BB383" t="s">
        <v>1096</v>
      </c>
      <c r="BC383" t="s">
        <v>1099</v>
      </c>
      <c r="BE383">
        <v>1351100</v>
      </c>
    </row>
    <row r="384" spans="53:57" x14ac:dyDescent="0.35">
      <c r="BA384" t="s">
        <v>1895</v>
      </c>
      <c r="BB384" t="s">
        <v>1096</v>
      </c>
      <c r="BC384" t="s">
        <v>1100</v>
      </c>
      <c r="BE384">
        <v>1413401</v>
      </c>
    </row>
    <row r="385" spans="53:57" x14ac:dyDescent="0.35">
      <c r="BA385" t="s">
        <v>1896</v>
      </c>
      <c r="BB385" t="s">
        <v>1096</v>
      </c>
      <c r="BC385" t="s">
        <v>1101</v>
      </c>
      <c r="BE385">
        <v>3292202</v>
      </c>
    </row>
    <row r="386" spans="53:57" x14ac:dyDescent="0.35">
      <c r="BA386" t="s">
        <v>1897</v>
      </c>
      <c r="BB386" t="s">
        <v>1096</v>
      </c>
      <c r="BC386" t="s">
        <v>1102</v>
      </c>
      <c r="BE386">
        <v>1422300</v>
      </c>
    </row>
    <row r="387" spans="53:57" x14ac:dyDescent="0.35">
      <c r="BA387" t="s">
        <v>1898</v>
      </c>
      <c r="BB387" t="s">
        <v>1096</v>
      </c>
      <c r="BC387" t="s">
        <v>1103</v>
      </c>
      <c r="BE387">
        <v>1421500</v>
      </c>
    </row>
    <row r="388" spans="53:57" x14ac:dyDescent="0.35">
      <c r="BA388" t="s">
        <v>1899</v>
      </c>
      <c r="BB388" t="s">
        <v>1096</v>
      </c>
      <c r="BC388" t="s">
        <v>1104</v>
      </c>
      <c r="BE388">
        <v>1414200</v>
      </c>
    </row>
    <row r="389" spans="53:57" x14ac:dyDescent="0.35">
      <c r="BA389" t="s">
        <v>1900</v>
      </c>
      <c r="BB389" t="s">
        <v>1096</v>
      </c>
      <c r="BC389" t="s">
        <v>1092</v>
      </c>
      <c r="BE389">
        <v>1354500</v>
      </c>
    </row>
    <row r="390" spans="53:57" x14ac:dyDescent="0.35">
      <c r="BA390" t="s">
        <v>1901</v>
      </c>
      <c r="BB390" t="s">
        <v>1096</v>
      </c>
      <c r="BC390" t="s">
        <v>1093</v>
      </c>
      <c r="BE390">
        <v>1353700</v>
      </c>
    </row>
    <row r="391" spans="53:57" x14ac:dyDescent="0.35">
      <c r="BA391" t="s">
        <v>1902</v>
      </c>
      <c r="BB391" t="s">
        <v>1096</v>
      </c>
      <c r="BC391" t="s">
        <v>1105</v>
      </c>
      <c r="BE391">
        <v>3299001</v>
      </c>
    </row>
    <row r="392" spans="53:57" x14ac:dyDescent="0.35">
      <c r="BA392" t="s">
        <v>1903</v>
      </c>
      <c r="BB392" t="s">
        <v>1096</v>
      </c>
      <c r="BC392" t="s">
        <v>1085</v>
      </c>
      <c r="BE392">
        <v>1359999</v>
      </c>
    </row>
    <row r="393" spans="53:57" x14ac:dyDescent="0.35">
      <c r="BA393" t="s">
        <v>1904</v>
      </c>
      <c r="BB393" t="s">
        <v>1096</v>
      </c>
      <c r="BC393" t="s">
        <v>1106</v>
      </c>
      <c r="BE393">
        <v>1521999</v>
      </c>
    </row>
    <row r="394" spans="53:57" x14ac:dyDescent="0.35">
      <c r="BA394" t="s">
        <v>1905</v>
      </c>
      <c r="BB394" t="s">
        <v>1096</v>
      </c>
      <c r="BC394" t="s">
        <v>1188</v>
      </c>
      <c r="BE394">
        <v>1531901</v>
      </c>
    </row>
    <row r="395" spans="53:57" x14ac:dyDescent="0.35">
      <c r="BA395" t="s">
        <v>1906</v>
      </c>
      <c r="BB395" t="s">
        <v>1096</v>
      </c>
      <c r="BC395" t="s">
        <v>1190</v>
      </c>
      <c r="BE395">
        <v>1533500</v>
      </c>
    </row>
    <row r="396" spans="53:57" x14ac:dyDescent="0.35">
      <c r="BA396" t="s">
        <v>1907</v>
      </c>
      <c r="BB396" t="s">
        <v>1096</v>
      </c>
      <c r="BC396" t="s">
        <v>1189</v>
      </c>
      <c r="BE396">
        <v>1539401</v>
      </c>
    </row>
    <row r="397" spans="53:57" x14ac:dyDescent="0.35">
      <c r="BA397" t="s">
        <v>1908</v>
      </c>
      <c r="BB397" t="s">
        <v>949</v>
      </c>
      <c r="BC397" t="s">
        <v>950</v>
      </c>
      <c r="BE397">
        <v>2811900</v>
      </c>
    </row>
    <row r="398" spans="53:57" x14ac:dyDescent="0.35">
      <c r="BA398" t="s">
        <v>1909</v>
      </c>
      <c r="BB398" t="s">
        <v>949</v>
      </c>
      <c r="BC398" t="s">
        <v>951</v>
      </c>
      <c r="BE398">
        <v>2513600</v>
      </c>
    </row>
    <row r="399" spans="53:57" x14ac:dyDescent="0.35">
      <c r="BA399" t="s">
        <v>1910</v>
      </c>
      <c r="BB399" t="s">
        <v>949</v>
      </c>
      <c r="BC399" t="s">
        <v>952</v>
      </c>
      <c r="BE399">
        <v>2815102</v>
      </c>
    </row>
    <row r="400" spans="53:57" x14ac:dyDescent="0.35">
      <c r="BA400" t="s">
        <v>1911</v>
      </c>
      <c r="BB400" t="s">
        <v>949</v>
      </c>
      <c r="BC400" t="s">
        <v>953</v>
      </c>
      <c r="BE400">
        <v>2813500</v>
      </c>
    </row>
    <row r="401" spans="53:57" x14ac:dyDescent="0.35">
      <c r="BA401" t="s">
        <v>1912</v>
      </c>
      <c r="BB401" t="s">
        <v>949</v>
      </c>
      <c r="BC401" t="s">
        <v>954</v>
      </c>
      <c r="BE401">
        <v>2821601</v>
      </c>
    </row>
    <row r="402" spans="53:57" x14ac:dyDescent="0.35">
      <c r="BA402" t="s">
        <v>1913</v>
      </c>
      <c r="BB402" t="s">
        <v>949</v>
      </c>
      <c r="BC402" t="s">
        <v>955</v>
      </c>
      <c r="BE402">
        <v>2823200</v>
      </c>
    </row>
    <row r="403" spans="53:57" x14ac:dyDescent="0.35">
      <c r="BA403" t="s">
        <v>1914</v>
      </c>
      <c r="BB403" t="s">
        <v>949</v>
      </c>
      <c r="BC403" t="s">
        <v>956</v>
      </c>
      <c r="BE403">
        <v>2869100</v>
      </c>
    </row>
    <row r="404" spans="53:57" x14ac:dyDescent="0.35">
      <c r="BA404" t="s">
        <v>1915</v>
      </c>
      <c r="BB404" t="s">
        <v>949</v>
      </c>
      <c r="BC404" t="s">
        <v>957</v>
      </c>
      <c r="BE404">
        <v>2829199</v>
      </c>
    </row>
    <row r="405" spans="53:57" x14ac:dyDescent="0.35">
      <c r="BA405" t="s">
        <v>1916</v>
      </c>
      <c r="BB405" t="s">
        <v>949</v>
      </c>
      <c r="BC405" t="s">
        <v>958</v>
      </c>
      <c r="BE405">
        <v>2840200</v>
      </c>
    </row>
    <row r="406" spans="53:57" x14ac:dyDescent="0.35">
      <c r="BA406" t="s">
        <v>1917</v>
      </c>
      <c r="BB406" t="s">
        <v>949</v>
      </c>
      <c r="BC406" t="s">
        <v>959</v>
      </c>
      <c r="BE406">
        <v>2862300</v>
      </c>
    </row>
    <row r="407" spans="53:57" x14ac:dyDescent="0.35">
      <c r="BA407" t="s">
        <v>1918</v>
      </c>
      <c r="BB407" t="s">
        <v>949</v>
      </c>
      <c r="BC407" t="s">
        <v>960</v>
      </c>
      <c r="BE407">
        <v>2863100</v>
      </c>
    </row>
    <row r="408" spans="53:57" x14ac:dyDescent="0.35">
      <c r="BA408" t="s">
        <v>1919</v>
      </c>
      <c r="BB408" t="s">
        <v>949</v>
      </c>
      <c r="BC408" t="s">
        <v>961</v>
      </c>
      <c r="BE408">
        <v>2864000</v>
      </c>
    </row>
    <row r="409" spans="53:57" x14ac:dyDescent="0.35">
      <c r="BA409" t="s">
        <v>1920</v>
      </c>
      <c r="BB409" t="s">
        <v>949</v>
      </c>
      <c r="BC409" t="s">
        <v>962</v>
      </c>
      <c r="BE409">
        <v>2865800</v>
      </c>
    </row>
    <row r="410" spans="53:57" x14ac:dyDescent="0.35">
      <c r="BA410" t="s">
        <v>1921</v>
      </c>
      <c r="BB410" t="s">
        <v>949</v>
      </c>
      <c r="BC410" t="s">
        <v>963</v>
      </c>
      <c r="BE410">
        <v>2852600</v>
      </c>
    </row>
    <row r="411" spans="53:57" x14ac:dyDescent="0.35">
      <c r="BA411" t="s">
        <v>1922</v>
      </c>
      <c r="BB411" t="s">
        <v>949</v>
      </c>
      <c r="BC411" t="s">
        <v>964</v>
      </c>
      <c r="BE411">
        <v>2854200</v>
      </c>
    </row>
    <row r="412" spans="53:57" x14ac:dyDescent="0.35">
      <c r="BA412" t="s">
        <v>1923</v>
      </c>
      <c r="BB412" t="s">
        <v>949</v>
      </c>
      <c r="BC412" t="s">
        <v>965</v>
      </c>
      <c r="BE412">
        <v>2866600</v>
      </c>
    </row>
    <row r="413" spans="53:57" x14ac:dyDescent="0.35">
      <c r="BA413" t="s">
        <v>1924</v>
      </c>
      <c r="BB413" t="s">
        <v>949</v>
      </c>
      <c r="BC413" t="s">
        <v>966</v>
      </c>
      <c r="BE413">
        <v>2833000</v>
      </c>
    </row>
    <row r="414" spans="53:57" x14ac:dyDescent="0.35">
      <c r="BA414" t="s">
        <v>1925</v>
      </c>
      <c r="BB414" t="s">
        <v>949</v>
      </c>
      <c r="BC414" t="s">
        <v>967</v>
      </c>
      <c r="BE414">
        <v>2822401</v>
      </c>
    </row>
    <row r="415" spans="53:57" x14ac:dyDescent="0.35">
      <c r="BA415" t="s">
        <v>1926</v>
      </c>
      <c r="BB415" t="s">
        <v>949</v>
      </c>
      <c r="BC415" t="s">
        <v>968</v>
      </c>
      <c r="BE415">
        <v>3230200</v>
      </c>
    </row>
    <row r="416" spans="53:57" x14ac:dyDescent="0.35">
      <c r="BA416" t="s">
        <v>1927</v>
      </c>
      <c r="BB416" t="s">
        <v>949</v>
      </c>
      <c r="BC416" t="s">
        <v>969</v>
      </c>
      <c r="BE416">
        <v>3299002</v>
      </c>
    </row>
    <row r="417" spans="53:57" x14ac:dyDescent="0.35">
      <c r="BA417" t="s">
        <v>1928</v>
      </c>
      <c r="BB417" t="s">
        <v>949</v>
      </c>
      <c r="BC417" t="s">
        <v>970</v>
      </c>
      <c r="BE417">
        <v>2751100</v>
      </c>
    </row>
    <row r="418" spans="53:57" x14ac:dyDescent="0.35">
      <c r="BA418" t="s">
        <v>1929</v>
      </c>
      <c r="BB418" t="s">
        <v>949</v>
      </c>
      <c r="BC418" t="s">
        <v>936</v>
      </c>
      <c r="BE418">
        <v>2599399</v>
      </c>
    </row>
    <row r="419" spans="53:57" x14ac:dyDescent="0.35">
      <c r="BA419" t="s">
        <v>1930</v>
      </c>
      <c r="BB419" t="s">
        <v>949</v>
      </c>
      <c r="BC419" t="s">
        <v>972</v>
      </c>
      <c r="BE419">
        <v>2831300</v>
      </c>
    </row>
    <row r="420" spans="53:57" x14ac:dyDescent="0.35">
      <c r="BA420" t="s">
        <v>1931</v>
      </c>
      <c r="BB420" t="s">
        <v>949</v>
      </c>
      <c r="BC420" t="s">
        <v>973</v>
      </c>
      <c r="BE420">
        <v>2853400</v>
      </c>
    </row>
    <row r="421" spans="53:57" x14ac:dyDescent="0.35">
      <c r="BA421" t="s">
        <v>1932</v>
      </c>
      <c r="BB421" t="s">
        <v>949</v>
      </c>
      <c r="BC421" t="s">
        <v>974</v>
      </c>
      <c r="BE421">
        <v>2539001</v>
      </c>
    </row>
    <row r="422" spans="53:57" x14ac:dyDescent="0.35">
      <c r="BA422" t="s">
        <v>1933</v>
      </c>
      <c r="BB422" t="s">
        <v>949</v>
      </c>
      <c r="BC422" t="s">
        <v>975</v>
      </c>
      <c r="BE422">
        <v>2840999</v>
      </c>
    </row>
    <row r="423" spans="53:57" x14ac:dyDescent="0.35">
      <c r="BA423" t="s">
        <v>1934</v>
      </c>
      <c r="BB423" t="s">
        <v>949</v>
      </c>
      <c r="BC423" t="s">
        <v>976</v>
      </c>
      <c r="BE423">
        <v>2550102</v>
      </c>
    </row>
    <row r="424" spans="53:57" x14ac:dyDescent="0.35">
      <c r="BA424" t="s">
        <v>1935</v>
      </c>
      <c r="BB424" t="s">
        <v>949</v>
      </c>
      <c r="BC424" t="s">
        <v>977</v>
      </c>
      <c r="BE424">
        <v>2550101</v>
      </c>
    </row>
    <row r="425" spans="53:57" x14ac:dyDescent="0.35">
      <c r="BA425" t="s">
        <v>1936</v>
      </c>
      <c r="BB425" t="s">
        <v>919</v>
      </c>
      <c r="BC425" t="s">
        <v>920</v>
      </c>
      <c r="BE425">
        <v>2411300</v>
      </c>
    </row>
    <row r="426" spans="53:57" x14ac:dyDescent="0.35">
      <c r="BA426" t="s">
        <v>1937</v>
      </c>
      <c r="BB426" t="s">
        <v>919</v>
      </c>
      <c r="BC426" t="s">
        <v>921</v>
      </c>
      <c r="BE426">
        <v>2421100</v>
      </c>
    </row>
    <row r="427" spans="53:57" x14ac:dyDescent="0.35">
      <c r="BA427" t="s">
        <v>1938</v>
      </c>
      <c r="BB427" t="s">
        <v>919</v>
      </c>
      <c r="BC427" t="s">
        <v>922</v>
      </c>
      <c r="BE427">
        <v>2412100</v>
      </c>
    </row>
    <row r="428" spans="53:57" x14ac:dyDescent="0.35">
      <c r="BA428" t="s">
        <v>1939</v>
      </c>
      <c r="BB428" t="s">
        <v>919</v>
      </c>
      <c r="BC428" t="s">
        <v>924</v>
      </c>
      <c r="BE428">
        <v>2431800</v>
      </c>
    </row>
    <row r="429" spans="53:57" x14ac:dyDescent="0.35">
      <c r="BA429" t="s">
        <v>1940</v>
      </c>
      <c r="BB429" t="s">
        <v>919</v>
      </c>
      <c r="BC429" t="s">
        <v>925</v>
      </c>
      <c r="BE429">
        <v>2451200</v>
      </c>
    </row>
    <row r="430" spans="53:57" x14ac:dyDescent="0.35">
      <c r="BA430" t="s">
        <v>1941</v>
      </c>
      <c r="BB430" t="s">
        <v>919</v>
      </c>
      <c r="BC430" t="s">
        <v>926</v>
      </c>
      <c r="BE430">
        <v>2531401</v>
      </c>
    </row>
    <row r="431" spans="53:57" x14ac:dyDescent="0.35">
      <c r="BA431" t="s">
        <v>1942</v>
      </c>
      <c r="BB431" t="s">
        <v>919</v>
      </c>
      <c r="BC431" t="s">
        <v>927</v>
      </c>
      <c r="BE431">
        <v>2424502</v>
      </c>
    </row>
    <row r="432" spans="53:57" x14ac:dyDescent="0.35">
      <c r="BA432" t="s">
        <v>1943</v>
      </c>
      <c r="BB432" t="s">
        <v>919</v>
      </c>
      <c r="BC432" t="s">
        <v>928</v>
      </c>
      <c r="BE432">
        <v>2449199</v>
      </c>
    </row>
    <row r="433" spans="53:57" x14ac:dyDescent="0.35">
      <c r="BA433" t="s">
        <v>1944</v>
      </c>
      <c r="BB433" t="s">
        <v>919</v>
      </c>
      <c r="BC433" t="s">
        <v>929</v>
      </c>
      <c r="BE433">
        <v>2452100</v>
      </c>
    </row>
    <row r="434" spans="53:57" x14ac:dyDescent="0.35">
      <c r="BA434" t="s">
        <v>1945</v>
      </c>
      <c r="BB434" t="s">
        <v>919</v>
      </c>
      <c r="BC434" t="s">
        <v>930</v>
      </c>
      <c r="BE434">
        <v>2531402</v>
      </c>
    </row>
    <row r="435" spans="53:57" x14ac:dyDescent="0.35">
      <c r="BA435" t="s">
        <v>1946</v>
      </c>
      <c r="BB435" t="s">
        <v>919</v>
      </c>
      <c r="BC435" t="s">
        <v>931</v>
      </c>
      <c r="BE435">
        <v>2449103</v>
      </c>
    </row>
    <row r="436" spans="53:57" x14ac:dyDescent="0.35">
      <c r="BA436" t="s">
        <v>1947</v>
      </c>
      <c r="BB436" t="s">
        <v>919</v>
      </c>
      <c r="BC436" t="s">
        <v>932</v>
      </c>
      <c r="BE436">
        <v>2442300</v>
      </c>
    </row>
    <row r="437" spans="53:57" x14ac:dyDescent="0.35">
      <c r="BA437" t="s">
        <v>1948</v>
      </c>
      <c r="BB437" t="s">
        <v>919</v>
      </c>
      <c r="BC437" t="s">
        <v>933</v>
      </c>
      <c r="BE437">
        <v>2532202</v>
      </c>
    </row>
    <row r="438" spans="53:57" x14ac:dyDescent="0.35">
      <c r="BA438" t="s">
        <v>1949</v>
      </c>
      <c r="BB438" t="s">
        <v>919</v>
      </c>
      <c r="BC438" t="s">
        <v>934</v>
      </c>
      <c r="BE438">
        <v>2399999</v>
      </c>
    </row>
    <row r="439" spans="53:57" x14ac:dyDescent="0.35">
      <c r="BA439" t="s">
        <v>1950</v>
      </c>
      <c r="BB439" t="s">
        <v>919</v>
      </c>
      <c r="BC439" t="s">
        <v>935</v>
      </c>
      <c r="BE439">
        <v>2511000</v>
      </c>
    </row>
    <row r="440" spans="53:57" x14ac:dyDescent="0.35">
      <c r="BA440" t="s">
        <v>1951</v>
      </c>
      <c r="BB440" t="s">
        <v>919</v>
      </c>
      <c r="BC440" t="s">
        <v>937</v>
      </c>
      <c r="BE440">
        <v>2592602</v>
      </c>
    </row>
    <row r="441" spans="53:57" x14ac:dyDescent="0.35">
      <c r="BA441" t="s">
        <v>1952</v>
      </c>
      <c r="BB441" t="s">
        <v>919</v>
      </c>
      <c r="BC441" t="s">
        <v>938</v>
      </c>
      <c r="BE441">
        <v>2592601</v>
      </c>
    </row>
    <row r="442" spans="53:57" x14ac:dyDescent="0.35">
      <c r="BA442" t="s">
        <v>1953</v>
      </c>
      <c r="BB442" t="s">
        <v>919</v>
      </c>
      <c r="BC442" t="s">
        <v>939</v>
      </c>
      <c r="BE442">
        <v>2532201</v>
      </c>
    </row>
    <row r="443" spans="53:57" x14ac:dyDescent="0.35">
      <c r="BA443" t="s">
        <v>1954</v>
      </c>
      <c r="BB443" t="s">
        <v>919</v>
      </c>
      <c r="BC443" t="s">
        <v>940</v>
      </c>
      <c r="BE443">
        <v>2591800</v>
      </c>
    </row>
    <row r="444" spans="53:57" x14ac:dyDescent="0.35">
      <c r="BA444" t="s">
        <v>1955</v>
      </c>
      <c r="BB444" t="s">
        <v>919</v>
      </c>
      <c r="BC444" t="s">
        <v>941</v>
      </c>
      <c r="BE444">
        <v>2521700</v>
      </c>
    </row>
    <row r="445" spans="53:57" x14ac:dyDescent="0.35">
      <c r="BA445" t="s">
        <v>1956</v>
      </c>
      <c r="BB445" t="s">
        <v>919</v>
      </c>
      <c r="BC445" t="s">
        <v>942</v>
      </c>
      <c r="BE445">
        <v>2542000</v>
      </c>
    </row>
    <row r="446" spans="53:57" x14ac:dyDescent="0.35">
      <c r="BA446" t="s">
        <v>1957</v>
      </c>
      <c r="BB446" t="s">
        <v>919</v>
      </c>
      <c r="BC446" t="s">
        <v>943</v>
      </c>
      <c r="BE446">
        <v>2512800</v>
      </c>
    </row>
    <row r="447" spans="53:57" x14ac:dyDescent="0.35">
      <c r="BA447" t="s">
        <v>1958</v>
      </c>
      <c r="BB447" t="s">
        <v>919</v>
      </c>
      <c r="BC447" t="s">
        <v>944</v>
      </c>
      <c r="BE447">
        <v>2541100</v>
      </c>
    </row>
    <row r="448" spans="53:57" x14ac:dyDescent="0.35">
      <c r="BA448" t="s">
        <v>1959</v>
      </c>
      <c r="BB448" t="s">
        <v>919</v>
      </c>
      <c r="BC448" t="s">
        <v>945</v>
      </c>
      <c r="BE448">
        <v>2543800</v>
      </c>
    </row>
    <row r="449" spans="53:57" x14ac:dyDescent="0.35">
      <c r="BA449" t="s">
        <v>1960</v>
      </c>
      <c r="BB449" t="s">
        <v>919</v>
      </c>
      <c r="BC449" t="s">
        <v>946</v>
      </c>
      <c r="BE449">
        <v>4329105</v>
      </c>
    </row>
    <row r="450" spans="53:57" x14ac:dyDescent="0.35">
      <c r="BA450" t="s">
        <v>1961</v>
      </c>
      <c r="BB450" t="s">
        <v>919</v>
      </c>
      <c r="BC450" t="s">
        <v>947</v>
      </c>
      <c r="BE450">
        <v>2539000</v>
      </c>
    </row>
    <row r="451" spans="53:57" x14ac:dyDescent="0.35">
      <c r="BA451" t="s">
        <v>1962</v>
      </c>
      <c r="BB451" t="s">
        <v>919</v>
      </c>
      <c r="BC451" t="s">
        <v>948</v>
      </c>
      <c r="BE451">
        <v>3831999</v>
      </c>
    </row>
    <row r="452" spans="53:57" x14ac:dyDescent="0.35">
      <c r="BA452" t="s">
        <v>1963</v>
      </c>
      <c r="BB452" t="s">
        <v>1047</v>
      </c>
      <c r="BC452" t="s">
        <v>1048</v>
      </c>
      <c r="BE452">
        <v>2019399</v>
      </c>
    </row>
    <row r="453" spans="53:57" x14ac:dyDescent="0.35">
      <c r="BA453" t="s">
        <v>1964</v>
      </c>
      <c r="BB453" t="s">
        <v>1047</v>
      </c>
      <c r="BC453" t="s">
        <v>1049</v>
      </c>
      <c r="BE453">
        <v>2099199</v>
      </c>
    </row>
    <row r="454" spans="53:57" x14ac:dyDescent="0.35">
      <c r="BA454" t="s">
        <v>1965</v>
      </c>
      <c r="BB454" t="s">
        <v>1047</v>
      </c>
      <c r="BC454" t="s">
        <v>1050</v>
      </c>
      <c r="BE454">
        <v>2014200</v>
      </c>
    </row>
    <row r="455" spans="53:57" x14ac:dyDescent="0.35">
      <c r="BA455" t="s">
        <v>1966</v>
      </c>
      <c r="BB455" t="s">
        <v>1047</v>
      </c>
      <c r="BC455" t="s">
        <v>1051</v>
      </c>
      <c r="BE455">
        <v>2021500</v>
      </c>
    </row>
    <row r="456" spans="53:57" x14ac:dyDescent="0.35">
      <c r="BA456" t="s">
        <v>1967</v>
      </c>
      <c r="BB456" t="s">
        <v>1047</v>
      </c>
      <c r="BC456" t="s">
        <v>1052</v>
      </c>
      <c r="BE456">
        <v>2093200</v>
      </c>
    </row>
    <row r="457" spans="53:57" x14ac:dyDescent="0.35">
      <c r="BA457" t="s">
        <v>1968</v>
      </c>
      <c r="BB457" t="s">
        <v>1047</v>
      </c>
      <c r="BC457" t="s">
        <v>1053</v>
      </c>
      <c r="BE457">
        <v>2031200</v>
      </c>
    </row>
    <row r="458" spans="53:57" x14ac:dyDescent="0.35">
      <c r="BA458" t="s">
        <v>1969</v>
      </c>
      <c r="BB458" t="s">
        <v>1047</v>
      </c>
      <c r="BC458" t="s">
        <v>1054</v>
      </c>
      <c r="BE458">
        <v>2022300</v>
      </c>
    </row>
    <row r="459" spans="53:57" x14ac:dyDescent="0.35">
      <c r="BA459" t="s">
        <v>1970</v>
      </c>
      <c r="BB459" t="s">
        <v>1047</v>
      </c>
      <c r="BC459" t="s">
        <v>1055</v>
      </c>
      <c r="BE459">
        <v>2040999</v>
      </c>
    </row>
    <row r="460" spans="53:57" x14ac:dyDescent="0.35">
      <c r="BA460" t="s">
        <v>1971</v>
      </c>
      <c r="BB460" t="s">
        <v>1047</v>
      </c>
      <c r="BC460" t="s">
        <v>1056</v>
      </c>
      <c r="BE460">
        <v>2033900</v>
      </c>
    </row>
    <row r="461" spans="53:57" x14ac:dyDescent="0.35">
      <c r="BA461" t="s">
        <v>1972</v>
      </c>
      <c r="BB461" t="s">
        <v>1047</v>
      </c>
      <c r="BC461" t="s">
        <v>1057</v>
      </c>
      <c r="BE461">
        <v>2051700</v>
      </c>
    </row>
    <row r="462" spans="53:57" x14ac:dyDescent="0.35">
      <c r="BA462" t="s">
        <v>1973</v>
      </c>
      <c r="BB462" t="s">
        <v>1047</v>
      </c>
      <c r="BC462" t="s">
        <v>1058</v>
      </c>
      <c r="BE462">
        <v>2013400</v>
      </c>
    </row>
    <row r="463" spans="53:57" x14ac:dyDescent="0.35">
      <c r="BA463" t="s">
        <v>1974</v>
      </c>
      <c r="BB463" t="s">
        <v>1047</v>
      </c>
      <c r="BC463" t="s">
        <v>1059</v>
      </c>
      <c r="BE463">
        <v>2092401</v>
      </c>
    </row>
    <row r="464" spans="53:57" x14ac:dyDescent="0.35">
      <c r="BA464" t="s">
        <v>1975</v>
      </c>
      <c r="BB464" t="s">
        <v>1047</v>
      </c>
      <c r="BC464" t="s">
        <v>1060</v>
      </c>
      <c r="BE464">
        <v>2092402</v>
      </c>
    </row>
    <row r="465" spans="53:57" x14ac:dyDescent="0.35">
      <c r="BA465" t="s">
        <v>1976</v>
      </c>
      <c r="BB465" t="s">
        <v>1047</v>
      </c>
      <c r="BC465" t="s">
        <v>1061</v>
      </c>
      <c r="BE465">
        <v>2071100</v>
      </c>
    </row>
    <row r="466" spans="53:57" x14ac:dyDescent="0.35">
      <c r="BA466" t="s">
        <v>1977</v>
      </c>
      <c r="BB466" t="s">
        <v>1047</v>
      </c>
      <c r="BC466" t="s">
        <v>1062</v>
      </c>
      <c r="BE466">
        <v>2091600</v>
      </c>
    </row>
    <row r="467" spans="53:57" x14ac:dyDescent="0.35">
      <c r="BA467" t="s">
        <v>1978</v>
      </c>
      <c r="BB467" t="s">
        <v>1047</v>
      </c>
      <c r="BC467" t="s">
        <v>1063</v>
      </c>
      <c r="BE467">
        <v>1042200</v>
      </c>
    </row>
    <row r="468" spans="53:57" x14ac:dyDescent="0.35">
      <c r="BA468" t="s">
        <v>1979</v>
      </c>
      <c r="BB468" t="s">
        <v>1047</v>
      </c>
      <c r="BC468" t="s">
        <v>1065</v>
      </c>
      <c r="BE468">
        <v>2061400</v>
      </c>
    </row>
    <row r="469" spans="53:57" x14ac:dyDescent="0.35">
      <c r="BA469" t="s">
        <v>1980</v>
      </c>
      <c r="BB469" t="s">
        <v>1047</v>
      </c>
      <c r="BC469" t="s">
        <v>1066</v>
      </c>
      <c r="BE469">
        <v>2062200</v>
      </c>
    </row>
    <row r="470" spans="53:57" x14ac:dyDescent="0.35">
      <c r="BA470" t="s">
        <v>1981</v>
      </c>
      <c r="BB470" t="s">
        <v>1047</v>
      </c>
      <c r="BC470" t="s">
        <v>1067</v>
      </c>
      <c r="BE470">
        <v>2052500</v>
      </c>
    </row>
    <row r="471" spans="53:57" x14ac:dyDescent="0.35">
      <c r="BA471" t="s">
        <v>1982</v>
      </c>
      <c r="BB471" t="s">
        <v>1047</v>
      </c>
      <c r="BC471" t="s">
        <v>1068</v>
      </c>
      <c r="BE471">
        <v>2063100</v>
      </c>
    </row>
    <row r="472" spans="53:57" x14ac:dyDescent="0.35">
      <c r="BA472" t="s">
        <v>1983</v>
      </c>
      <c r="BB472" t="s">
        <v>1047</v>
      </c>
      <c r="BC472" t="s">
        <v>1069</v>
      </c>
      <c r="BE472">
        <v>3299600</v>
      </c>
    </row>
    <row r="473" spans="53:57" x14ac:dyDescent="0.35">
      <c r="BA473" t="s">
        <v>1984</v>
      </c>
      <c r="BB473" t="s">
        <v>1083</v>
      </c>
      <c r="BC473" t="s">
        <v>1084</v>
      </c>
      <c r="BE473">
        <v>1312000</v>
      </c>
    </row>
    <row r="474" spans="53:57" x14ac:dyDescent="0.35">
      <c r="BA474" t="s">
        <v>1985</v>
      </c>
      <c r="BB474" t="s">
        <v>1083</v>
      </c>
      <c r="BC474" t="s">
        <v>1086</v>
      </c>
      <c r="BE474">
        <v>1311100</v>
      </c>
    </row>
    <row r="475" spans="53:57" x14ac:dyDescent="0.35">
      <c r="BA475" t="s">
        <v>1986</v>
      </c>
      <c r="BB475" t="s">
        <v>1083</v>
      </c>
      <c r="BC475" t="s">
        <v>1087</v>
      </c>
      <c r="BE475">
        <v>1313800</v>
      </c>
    </row>
    <row r="476" spans="53:57" x14ac:dyDescent="0.35">
      <c r="BA476" t="s">
        <v>1987</v>
      </c>
      <c r="BB476" t="s">
        <v>1083</v>
      </c>
      <c r="BC476" t="s">
        <v>1088</v>
      </c>
      <c r="BE476">
        <v>1314600</v>
      </c>
    </row>
    <row r="477" spans="53:57" x14ac:dyDescent="0.35">
      <c r="BA477" t="s">
        <v>1988</v>
      </c>
      <c r="BB477" t="s">
        <v>1083</v>
      </c>
      <c r="BC477" t="s">
        <v>1089</v>
      </c>
      <c r="BE477">
        <v>1322700</v>
      </c>
    </row>
    <row r="478" spans="53:57" x14ac:dyDescent="0.35">
      <c r="BA478" t="s">
        <v>1989</v>
      </c>
      <c r="BB478" t="s">
        <v>1083</v>
      </c>
      <c r="BC478" t="s">
        <v>1090</v>
      </c>
      <c r="BE478">
        <v>1330800</v>
      </c>
    </row>
    <row r="479" spans="53:57" x14ac:dyDescent="0.35">
      <c r="BA479" t="s">
        <v>1990</v>
      </c>
      <c r="BB479" t="s">
        <v>1083</v>
      </c>
      <c r="BC479" t="s">
        <v>1091</v>
      </c>
      <c r="BE479">
        <v>1323500</v>
      </c>
    </row>
    <row r="480" spans="53:57" x14ac:dyDescent="0.35">
      <c r="BA480" t="s">
        <v>1991</v>
      </c>
      <c r="BB480" t="s">
        <v>1083</v>
      </c>
      <c r="BC480" t="s">
        <v>1094</v>
      </c>
      <c r="BE480">
        <v>1340599</v>
      </c>
    </row>
    <row r="481" spans="53:57" x14ac:dyDescent="0.35">
      <c r="BA481" t="s">
        <v>1992</v>
      </c>
      <c r="BB481" t="s">
        <v>1083</v>
      </c>
      <c r="BC481" t="s">
        <v>1095</v>
      </c>
      <c r="BE481">
        <v>1352900</v>
      </c>
    </row>
    <row r="482" spans="53:57" x14ac:dyDescent="0.35">
      <c r="BA482" t="s">
        <v>1993</v>
      </c>
      <c r="BB482" t="s">
        <v>1169</v>
      </c>
      <c r="BC482" t="s">
        <v>1170</v>
      </c>
      <c r="BE482">
        <v>2651500</v>
      </c>
    </row>
    <row r="483" spans="53:57" x14ac:dyDescent="0.35">
      <c r="BA483" t="s">
        <v>1994</v>
      </c>
      <c r="BB483" t="s">
        <v>1169</v>
      </c>
      <c r="BC483" t="s">
        <v>1171</v>
      </c>
      <c r="BE483">
        <v>3250705</v>
      </c>
    </row>
    <row r="484" spans="53:57" x14ac:dyDescent="0.35">
      <c r="BA484" t="s">
        <v>1995</v>
      </c>
      <c r="BB484" t="s">
        <v>1169</v>
      </c>
      <c r="BC484" t="s">
        <v>1172</v>
      </c>
      <c r="BE484">
        <v>3250701</v>
      </c>
    </row>
    <row r="485" spans="53:57" x14ac:dyDescent="0.35">
      <c r="BA485" t="s">
        <v>1996</v>
      </c>
      <c r="BB485" t="s">
        <v>1169</v>
      </c>
      <c r="BC485" t="s">
        <v>1173</v>
      </c>
      <c r="BE485">
        <v>2660400</v>
      </c>
    </row>
    <row r="486" spans="53:57" x14ac:dyDescent="0.35">
      <c r="BA486" t="s">
        <v>1997</v>
      </c>
      <c r="BB486" t="s">
        <v>1169</v>
      </c>
      <c r="BC486" t="s">
        <v>1174</v>
      </c>
      <c r="BE486">
        <v>2670102</v>
      </c>
    </row>
    <row r="487" spans="53:57" x14ac:dyDescent="0.35">
      <c r="BA487" t="s">
        <v>1998</v>
      </c>
      <c r="BB487" t="s">
        <v>1169</v>
      </c>
      <c r="BC487" t="s">
        <v>1175</v>
      </c>
      <c r="BE487">
        <v>2670101</v>
      </c>
    </row>
    <row r="488" spans="53:57" x14ac:dyDescent="0.35">
      <c r="BA488" t="s">
        <v>1999</v>
      </c>
      <c r="BB488" t="s">
        <v>1169</v>
      </c>
      <c r="BC488" t="s">
        <v>1176</v>
      </c>
      <c r="BE488">
        <v>3250707</v>
      </c>
    </row>
    <row r="489" spans="53:57" x14ac:dyDescent="0.35">
      <c r="BA489" t="s">
        <v>2000</v>
      </c>
      <c r="BB489" t="s">
        <v>1169</v>
      </c>
      <c r="BC489" t="s">
        <v>1177</v>
      </c>
      <c r="BE489">
        <v>3211601</v>
      </c>
    </row>
    <row r="490" spans="53:57" x14ac:dyDescent="0.35">
      <c r="BA490" t="s">
        <v>2001</v>
      </c>
      <c r="BB490" t="s">
        <v>1169</v>
      </c>
      <c r="BC490" t="s">
        <v>1178</v>
      </c>
      <c r="BE490">
        <v>3211602</v>
      </c>
    </row>
    <row r="491" spans="53:57" x14ac:dyDescent="0.35">
      <c r="BA491" t="s">
        <v>2002</v>
      </c>
      <c r="BB491" t="s">
        <v>1169</v>
      </c>
      <c r="BC491" t="s">
        <v>1179</v>
      </c>
      <c r="BE491">
        <v>3212400</v>
      </c>
    </row>
    <row r="492" spans="53:57" x14ac:dyDescent="0.35">
      <c r="BA492" t="s">
        <v>2003</v>
      </c>
      <c r="BB492" t="s">
        <v>1169</v>
      </c>
      <c r="BC492" t="s">
        <v>1180</v>
      </c>
      <c r="BE492">
        <v>3211603</v>
      </c>
    </row>
    <row r="493" spans="53:57" x14ac:dyDescent="0.35">
      <c r="BA493" t="s">
        <v>2004</v>
      </c>
      <c r="BB493" t="s">
        <v>1169</v>
      </c>
      <c r="BC493" t="s">
        <v>1181</v>
      </c>
      <c r="BE493">
        <v>3220500</v>
      </c>
    </row>
    <row r="494" spans="53:57" x14ac:dyDescent="0.35">
      <c r="BA494" t="s">
        <v>2005</v>
      </c>
      <c r="BB494" t="s">
        <v>1169</v>
      </c>
      <c r="BC494" t="s">
        <v>1182</v>
      </c>
      <c r="BE494">
        <v>3291400</v>
      </c>
    </row>
    <row r="495" spans="53:57" x14ac:dyDescent="0.35">
      <c r="BA495" t="s">
        <v>2006</v>
      </c>
      <c r="BB495" t="s">
        <v>1169</v>
      </c>
      <c r="BC495" t="s">
        <v>1183</v>
      </c>
      <c r="BE495">
        <v>3240099</v>
      </c>
    </row>
    <row r="496" spans="53:57" x14ac:dyDescent="0.35">
      <c r="BA496" t="s">
        <v>2007</v>
      </c>
      <c r="BB496" t="s">
        <v>1169</v>
      </c>
      <c r="BC496" t="s">
        <v>1184</v>
      </c>
      <c r="BE496">
        <v>1412999</v>
      </c>
    </row>
    <row r="497" spans="53:57" x14ac:dyDescent="0.35">
      <c r="BA497" t="s">
        <v>2008</v>
      </c>
      <c r="BB497" t="s">
        <v>1169</v>
      </c>
      <c r="BC497" t="s">
        <v>1185</v>
      </c>
      <c r="BE497">
        <v>3299005</v>
      </c>
    </row>
    <row r="498" spans="53:57" x14ac:dyDescent="0.35">
      <c r="BA498" t="s">
        <v>2009</v>
      </c>
      <c r="BB498" t="s">
        <v>1169</v>
      </c>
      <c r="BC498" t="s">
        <v>1186</v>
      </c>
      <c r="BE498">
        <v>3299003</v>
      </c>
    </row>
    <row r="499" spans="53:57" x14ac:dyDescent="0.35">
      <c r="BA499" t="s">
        <v>2010</v>
      </c>
      <c r="BB499" t="s">
        <v>1169</v>
      </c>
      <c r="BC499" t="s">
        <v>1187</v>
      </c>
      <c r="BE499">
        <v>1220403</v>
      </c>
    </row>
    <row r="500" spans="53:57" x14ac:dyDescent="0.35">
      <c r="BA500" t="s">
        <v>2011</v>
      </c>
      <c r="BB500" t="s">
        <v>1477</v>
      </c>
      <c r="BC500" t="s">
        <v>1479</v>
      </c>
      <c r="BE500" t="s">
        <v>1478</v>
      </c>
    </row>
    <row r="501" spans="53:57" x14ac:dyDescent="0.35">
      <c r="BA501" t="s">
        <v>2012</v>
      </c>
      <c r="BB501" t="s">
        <v>1477</v>
      </c>
      <c r="BC501" t="s">
        <v>1481</v>
      </c>
      <c r="BE501" t="s">
        <v>1480</v>
      </c>
    </row>
    <row r="502" spans="53:57" x14ac:dyDescent="0.35">
      <c r="BA502" t="s">
        <v>2013</v>
      </c>
      <c r="BB502" t="s">
        <v>1477</v>
      </c>
      <c r="BC502" t="s">
        <v>1483</v>
      </c>
      <c r="BE502" t="s">
        <v>1482</v>
      </c>
    </row>
    <row r="503" spans="53:57" x14ac:dyDescent="0.35">
      <c r="BA503" t="s">
        <v>2014</v>
      </c>
      <c r="BB503" t="s">
        <v>1383</v>
      </c>
      <c r="BC503" t="s">
        <v>1384</v>
      </c>
      <c r="BE503">
        <v>161099</v>
      </c>
    </row>
    <row r="504" spans="53:57" x14ac:dyDescent="0.35">
      <c r="BA504" t="s">
        <v>2015</v>
      </c>
      <c r="BB504" t="s">
        <v>1383</v>
      </c>
      <c r="BC504" t="s">
        <v>1385</v>
      </c>
      <c r="BE504">
        <v>162899</v>
      </c>
    </row>
    <row r="505" spans="53:57" x14ac:dyDescent="0.35">
      <c r="BA505" t="s">
        <v>2016</v>
      </c>
      <c r="BB505" t="s">
        <v>1383</v>
      </c>
      <c r="BC505" t="s">
        <v>1386</v>
      </c>
      <c r="BE505">
        <v>7490103</v>
      </c>
    </row>
    <row r="506" spans="53:57" x14ac:dyDescent="0.35">
      <c r="BA506" t="s">
        <v>2017</v>
      </c>
      <c r="BB506" t="s">
        <v>1383</v>
      </c>
      <c r="BC506" t="s">
        <v>1387</v>
      </c>
      <c r="BE506">
        <v>6810201</v>
      </c>
    </row>
    <row r="507" spans="53:57" x14ac:dyDescent="0.35">
      <c r="BA507" t="s">
        <v>2018</v>
      </c>
      <c r="BB507" t="s">
        <v>1383</v>
      </c>
      <c r="BC507" t="s">
        <v>1388</v>
      </c>
      <c r="BE507">
        <v>6493000</v>
      </c>
    </row>
    <row r="508" spans="53:57" x14ac:dyDescent="0.35">
      <c r="BA508" t="s">
        <v>2019</v>
      </c>
      <c r="BB508" t="s">
        <v>1383</v>
      </c>
      <c r="BC508" t="s">
        <v>1389</v>
      </c>
      <c r="BE508">
        <v>8299702</v>
      </c>
    </row>
    <row r="509" spans="53:57" x14ac:dyDescent="0.35">
      <c r="BA509" t="s">
        <v>2020</v>
      </c>
      <c r="BB509" t="s">
        <v>1383</v>
      </c>
      <c r="BC509" t="s">
        <v>1390</v>
      </c>
      <c r="BE509">
        <v>6619399</v>
      </c>
    </row>
    <row r="510" spans="53:57" x14ac:dyDescent="0.35">
      <c r="BA510" t="s">
        <v>2021</v>
      </c>
      <c r="BB510" t="s">
        <v>1383</v>
      </c>
      <c r="BC510" t="s">
        <v>1391</v>
      </c>
      <c r="BE510">
        <v>6630400</v>
      </c>
    </row>
    <row r="511" spans="53:57" x14ac:dyDescent="0.35">
      <c r="BA511" t="s">
        <v>2022</v>
      </c>
      <c r="BB511" t="s">
        <v>1383</v>
      </c>
      <c r="BC511" t="s">
        <v>1392</v>
      </c>
      <c r="BE511">
        <v>6629100</v>
      </c>
    </row>
    <row r="512" spans="53:57" x14ac:dyDescent="0.35">
      <c r="BA512" t="s">
        <v>2023</v>
      </c>
      <c r="BB512" t="s">
        <v>1383</v>
      </c>
      <c r="BC512" t="s">
        <v>1393</v>
      </c>
      <c r="BE512">
        <v>5240199</v>
      </c>
    </row>
    <row r="513" spans="53:57" x14ac:dyDescent="0.35">
      <c r="BA513" t="s">
        <v>2024</v>
      </c>
      <c r="BB513" t="s">
        <v>1383</v>
      </c>
      <c r="BC513" t="s">
        <v>1394</v>
      </c>
      <c r="BE513">
        <v>5529999</v>
      </c>
    </row>
    <row r="514" spans="53:57" x14ac:dyDescent="0.35">
      <c r="BA514" t="s">
        <v>2025</v>
      </c>
      <c r="BB514" t="s">
        <v>1383</v>
      </c>
      <c r="BC514" t="s">
        <v>1395</v>
      </c>
      <c r="BE514">
        <v>5239700</v>
      </c>
    </row>
    <row r="515" spans="53:57" x14ac:dyDescent="0.35">
      <c r="BA515" t="s">
        <v>2026</v>
      </c>
      <c r="BB515" t="s">
        <v>1383</v>
      </c>
      <c r="BC515" t="s">
        <v>1396</v>
      </c>
      <c r="BE515">
        <v>5211701</v>
      </c>
    </row>
    <row r="516" spans="53:57" x14ac:dyDescent="0.35">
      <c r="BA516" t="s">
        <v>2027</v>
      </c>
      <c r="BB516" t="s">
        <v>1383</v>
      </c>
      <c r="BC516" t="s">
        <v>1397</v>
      </c>
      <c r="BE516">
        <v>7911200</v>
      </c>
    </row>
    <row r="517" spans="53:57" x14ac:dyDescent="0.35">
      <c r="BA517" t="s">
        <v>2028</v>
      </c>
      <c r="BB517" t="s">
        <v>1383</v>
      </c>
      <c r="BC517" t="s">
        <v>1398</v>
      </c>
      <c r="BE517">
        <v>7111100</v>
      </c>
    </row>
    <row r="518" spans="53:57" x14ac:dyDescent="0.35">
      <c r="BA518" t="s">
        <v>2029</v>
      </c>
      <c r="BB518" t="s">
        <v>1383</v>
      </c>
      <c r="BC518" t="s">
        <v>1399</v>
      </c>
      <c r="BE518">
        <v>7119702</v>
      </c>
    </row>
    <row r="519" spans="53:57" x14ac:dyDescent="0.35">
      <c r="BA519" t="s">
        <v>2030</v>
      </c>
      <c r="BB519" t="s">
        <v>1383</v>
      </c>
      <c r="BC519" t="s">
        <v>1400</v>
      </c>
      <c r="BE519">
        <v>8121400</v>
      </c>
    </row>
    <row r="520" spans="53:57" x14ac:dyDescent="0.35">
      <c r="BA520" t="s">
        <v>2031</v>
      </c>
      <c r="BB520" t="s">
        <v>1383</v>
      </c>
      <c r="BC520" t="s">
        <v>1401</v>
      </c>
      <c r="BE520">
        <v>7410202</v>
      </c>
    </row>
    <row r="521" spans="53:57" x14ac:dyDescent="0.35">
      <c r="BA521" t="s">
        <v>2032</v>
      </c>
      <c r="BB521" t="s">
        <v>1383</v>
      </c>
      <c r="BC521" t="s">
        <v>1402</v>
      </c>
      <c r="BE521">
        <v>6209100</v>
      </c>
    </row>
    <row r="522" spans="53:57" x14ac:dyDescent="0.35">
      <c r="BA522" t="s">
        <v>2033</v>
      </c>
      <c r="BB522" t="s">
        <v>1383</v>
      </c>
      <c r="BC522" t="s">
        <v>1403</v>
      </c>
      <c r="BE522">
        <v>6911701</v>
      </c>
    </row>
    <row r="523" spans="53:57" x14ac:dyDescent="0.35">
      <c r="BA523" t="s">
        <v>2034</v>
      </c>
      <c r="BB523" t="s">
        <v>1383</v>
      </c>
      <c r="BC523" t="s">
        <v>1404</v>
      </c>
      <c r="BE523">
        <v>7319004</v>
      </c>
    </row>
    <row r="524" spans="53:57" x14ac:dyDescent="0.35">
      <c r="BA524" t="s">
        <v>2035</v>
      </c>
      <c r="BB524" t="s">
        <v>1383</v>
      </c>
      <c r="BC524" t="s">
        <v>1405</v>
      </c>
      <c r="BE524">
        <v>7319002</v>
      </c>
    </row>
    <row r="525" spans="53:57" x14ac:dyDescent="0.35">
      <c r="BA525" t="s">
        <v>2036</v>
      </c>
      <c r="BB525" t="s">
        <v>1383</v>
      </c>
      <c r="BC525" t="s">
        <v>1406</v>
      </c>
      <c r="BE525">
        <v>5912099</v>
      </c>
    </row>
    <row r="526" spans="53:57" x14ac:dyDescent="0.35">
      <c r="BA526" t="s">
        <v>2037</v>
      </c>
      <c r="BB526" t="s">
        <v>1383</v>
      </c>
      <c r="BC526" t="s">
        <v>1407</v>
      </c>
      <c r="BE526">
        <v>7420001</v>
      </c>
    </row>
    <row r="527" spans="53:57" x14ac:dyDescent="0.35">
      <c r="BA527" t="s">
        <v>2038</v>
      </c>
      <c r="BB527" t="s">
        <v>1383</v>
      </c>
      <c r="BC527" t="s">
        <v>1408</v>
      </c>
      <c r="BE527">
        <v>8011101</v>
      </c>
    </row>
    <row r="528" spans="53:57" x14ac:dyDescent="0.35">
      <c r="BA528" t="s">
        <v>2039</v>
      </c>
      <c r="BB528" t="s">
        <v>1383</v>
      </c>
      <c r="BC528" t="s">
        <v>1409</v>
      </c>
      <c r="BE528">
        <v>8299799</v>
      </c>
    </row>
    <row r="529" spans="53:57" x14ac:dyDescent="0.35">
      <c r="BA529" t="s">
        <v>2040</v>
      </c>
      <c r="BB529" t="s">
        <v>1383</v>
      </c>
      <c r="BC529" t="s">
        <v>1410</v>
      </c>
      <c r="BE529">
        <v>7420005</v>
      </c>
    </row>
    <row r="530" spans="53:57" x14ac:dyDescent="0.35">
      <c r="BA530" t="s">
        <v>2041</v>
      </c>
      <c r="BB530" t="s">
        <v>1383</v>
      </c>
      <c r="BC530" t="s">
        <v>1411</v>
      </c>
      <c r="BE530">
        <v>4520005</v>
      </c>
    </row>
    <row r="531" spans="53:57" x14ac:dyDescent="0.35">
      <c r="BA531" t="s">
        <v>2042</v>
      </c>
      <c r="BB531" t="s">
        <v>1383</v>
      </c>
      <c r="BC531" t="s">
        <v>1412</v>
      </c>
      <c r="BE531">
        <v>9601702</v>
      </c>
    </row>
    <row r="532" spans="53:57" x14ac:dyDescent="0.35">
      <c r="BA532" t="s">
        <v>2043</v>
      </c>
      <c r="BB532" t="s">
        <v>1383</v>
      </c>
      <c r="BC532" t="s">
        <v>1413</v>
      </c>
      <c r="BE532">
        <v>6619999</v>
      </c>
    </row>
    <row r="533" spans="53:57" x14ac:dyDescent="0.35">
      <c r="BA533" t="s">
        <v>2044</v>
      </c>
      <c r="BB533" t="s">
        <v>1383</v>
      </c>
      <c r="BC533" t="s">
        <v>1443</v>
      </c>
      <c r="BE533">
        <v>6462000</v>
      </c>
    </row>
    <row r="534" spans="53:57" x14ac:dyDescent="0.35">
      <c r="BA534" t="s">
        <v>2045</v>
      </c>
      <c r="BB534" t="s">
        <v>1383</v>
      </c>
      <c r="BC534" t="s">
        <v>1444</v>
      </c>
      <c r="BE534">
        <v>7020400</v>
      </c>
    </row>
    <row r="535" spans="53:57" x14ac:dyDescent="0.35">
      <c r="BA535" t="s">
        <v>2046</v>
      </c>
      <c r="BB535" t="s">
        <v>1383</v>
      </c>
      <c r="BC535" t="s">
        <v>1445</v>
      </c>
      <c r="BE535">
        <v>6399999</v>
      </c>
    </row>
    <row r="536" spans="53:57" x14ac:dyDescent="0.35">
      <c r="BA536" t="s">
        <v>2047</v>
      </c>
      <c r="BB536" t="s">
        <v>1349</v>
      </c>
      <c r="BC536" t="s">
        <v>1350</v>
      </c>
      <c r="BE536">
        <v>5510801</v>
      </c>
    </row>
    <row r="537" spans="53:57" x14ac:dyDescent="0.35">
      <c r="BA537" t="s">
        <v>2048</v>
      </c>
      <c r="BB537" t="s">
        <v>1349</v>
      </c>
      <c r="BC537" t="s">
        <v>1351</v>
      </c>
      <c r="BE537">
        <v>5590603</v>
      </c>
    </row>
    <row r="538" spans="53:57" x14ac:dyDescent="0.35">
      <c r="BA538" t="s">
        <v>2049</v>
      </c>
      <c r="BB538" t="s">
        <v>1349</v>
      </c>
      <c r="BC538" t="s">
        <v>1352</v>
      </c>
      <c r="BE538">
        <v>5590999</v>
      </c>
    </row>
    <row r="539" spans="53:57" x14ac:dyDescent="0.35">
      <c r="BA539" t="s">
        <v>2050</v>
      </c>
      <c r="BB539" t="s">
        <v>1349</v>
      </c>
      <c r="BC539" t="s">
        <v>1353</v>
      </c>
      <c r="BE539">
        <v>5611201</v>
      </c>
    </row>
    <row r="540" spans="53:57" x14ac:dyDescent="0.35">
      <c r="BA540" t="s">
        <v>2051</v>
      </c>
      <c r="BB540" t="s">
        <v>1349</v>
      </c>
      <c r="BC540" t="s">
        <v>1354</v>
      </c>
      <c r="BE540">
        <v>5611202</v>
      </c>
    </row>
    <row r="541" spans="53:57" x14ac:dyDescent="0.35">
      <c r="BA541" t="s">
        <v>2052</v>
      </c>
      <c r="BB541" t="s">
        <v>1349</v>
      </c>
      <c r="BC541" t="s">
        <v>1355</v>
      </c>
      <c r="BE541">
        <v>5611203</v>
      </c>
    </row>
    <row r="542" spans="53:57" x14ac:dyDescent="0.35">
      <c r="BA542" t="s">
        <v>2053</v>
      </c>
      <c r="BB542" t="s">
        <v>1349</v>
      </c>
      <c r="BC542" t="s">
        <v>1356</v>
      </c>
      <c r="BE542">
        <v>5620102</v>
      </c>
    </row>
    <row r="543" spans="53:57" x14ac:dyDescent="0.35">
      <c r="BA543" t="s">
        <v>2054</v>
      </c>
      <c r="BB543" t="s">
        <v>1349</v>
      </c>
      <c r="BC543" t="s">
        <v>1357</v>
      </c>
      <c r="BE543">
        <v>5612100</v>
      </c>
    </row>
    <row r="544" spans="53:57" x14ac:dyDescent="0.35">
      <c r="BA544" t="s">
        <v>2055</v>
      </c>
      <c r="BB544" t="s">
        <v>1346</v>
      </c>
      <c r="BC544" t="s">
        <v>1347</v>
      </c>
      <c r="BE544">
        <v>5310501</v>
      </c>
    </row>
    <row r="545" spans="53:57" x14ac:dyDescent="0.35">
      <c r="BA545" t="s">
        <v>2056</v>
      </c>
      <c r="BB545" t="s">
        <v>1346</v>
      </c>
      <c r="BC545" t="s">
        <v>1348</v>
      </c>
      <c r="BE545">
        <v>6110802</v>
      </c>
    </row>
    <row r="546" spans="53:57" x14ac:dyDescent="0.35">
      <c r="BA546" t="s">
        <v>2057</v>
      </c>
      <c r="BB546" t="s">
        <v>1346</v>
      </c>
      <c r="BC546" t="s">
        <v>1373</v>
      </c>
      <c r="BE546">
        <v>6010100</v>
      </c>
    </row>
    <row r="547" spans="53:57" x14ac:dyDescent="0.35">
      <c r="BA547" t="s">
        <v>2058</v>
      </c>
      <c r="BB547" t="s">
        <v>1346</v>
      </c>
      <c r="BC547" t="s">
        <v>1374</v>
      </c>
      <c r="BE547">
        <v>6021700</v>
      </c>
    </row>
    <row r="548" spans="53:57" x14ac:dyDescent="0.35">
      <c r="BA548" t="s">
        <v>2059</v>
      </c>
      <c r="BB548" t="s">
        <v>1375</v>
      </c>
      <c r="BC548" t="s">
        <v>1376</v>
      </c>
      <c r="BE548">
        <v>9329899</v>
      </c>
    </row>
    <row r="549" spans="53:57" x14ac:dyDescent="0.35">
      <c r="BA549" t="s">
        <v>2060</v>
      </c>
      <c r="BB549" t="s">
        <v>1375</v>
      </c>
      <c r="BC549" t="s">
        <v>1377</v>
      </c>
      <c r="BE549">
        <v>9329801</v>
      </c>
    </row>
    <row r="550" spans="53:57" x14ac:dyDescent="0.35">
      <c r="BA550" t="s">
        <v>2061</v>
      </c>
      <c r="BB550" t="s">
        <v>1375</v>
      </c>
      <c r="BC550" t="s">
        <v>1378</v>
      </c>
      <c r="BE550">
        <v>9001999</v>
      </c>
    </row>
    <row r="551" spans="53:57" x14ac:dyDescent="0.35">
      <c r="BA551" t="s">
        <v>2062</v>
      </c>
      <c r="BB551" t="s">
        <v>1375</v>
      </c>
      <c r="BC551" t="s">
        <v>1379</v>
      </c>
      <c r="BE551">
        <v>7721700</v>
      </c>
    </row>
    <row r="552" spans="53:57" x14ac:dyDescent="0.35">
      <c r="BA552" t="s">
        <v>2063</v>
      </c>
      <c r="BB552" t="s">
        <v>1375</v>
      </c>
      <c r="BC552" t="s">
        <v>1380</v>
      </c>
      <c r="BE552">
        <v>9329804</v>
      </c>
    </row>
    <row r="553" spans="53:57" x14ac:dyDescent="0.35">
      <c r="BA553" t="s">
        <v>2064</v>
      </c>
      <c r="BB553" t="s">
        <v>1375</v>
      </c>
      <c r="BC553" t="s">
        <v>1381</v>
      </c>
      <c r="BE553">
        <v>9312300</v>
      </c>
    </row>
    <row r="554" spans="53:57" x14ac:dyDescent="0.35">
      <c r="BA554" t="s">
        <v>2065</v>
      </c>
      <c r="BB554" t="s">
        <v>1375</v>
      </c>
      <c r="BC554" t="s">
        <v>1382</v>
      </c>
      <c r="BE554">
        <v>9329999</v>
      </c>
    </row>
    <row r="555" spans="53:57" x14ac:dyDescent="0.35">
      <c r="BA555" t="s">
        <v>2066</v>
      </c>
      <c r="BB555" t="s">
        <v>1358</v>
      </c>
      <c r="BC555" t="s">
        <v>1359</v>
      </c>
      <c r="BE555">
        <v>3319800</v>
      </c>
    </row>
    <row r="556" spans="53:57" x14ac:dyDescent="0.35">
      <c r="BA556" t="s">
        <v>2067</v>
      </c>
      <c r="BB556" t="s">
        <v>1358</v>
      </c>
      <c r="BC556" t="s">
        <v>1360</v>
      </c>
      <c r="BE556">
        <v>2829999</v>
      </c>
    </row>
    <row r="557" spans="53:57" x14ac:dyDescent="0.35">
      <c r="BA557" t="s">
        <v>2068</v>
      </c>
      <c r="BB557" t="s">
        <v>1358</v>
      </c>
      <c r="BC557" t="s">
        <v>1361</v>
      </c>
      <c r="BE557">
        <v>4520001</v>
      </c>
    </row>
    <row r="558" spans="53:57" x14ac:dyDescent="0.35">
      <c r="BA558" t="s">
        <v>2069</v>
      </c>
      <c r="BB558" t="s">
        <v>1358</v>
      </c>
      <c r="BC558" t="s">
        <v>1362</v>
      </c>
      <c r="BE558">
        <v>9529105</v>
      </c>
    </row>
    <row r="559" spans="53:57" x14ac:dyDescent="0.35">
      <c r="BA559" t="s">
        <v>2070</v>
      </c>
      <c r="BB559" t="s">
        <v>1358</v>
      </c>
      <c r="BC559" t="s">
        <v>1363</v>
      </c>
      <c r="BE559">
        <v>9529199</v>
      </c>
    </row>
    <row r="560" spans="53:57" x14ac:dyDescent="0.35">
      <c r="BA560" t="s">
        <v>2071</v>
      </c>
      <c r="BB560" t="s">
        <v>1358</v>
      </c>
      <c r="BC560" t="s">
        <v>1364</v>
      </c>
      <c r="BE560">
        <v>9529999</v>
      </c>
    </row>
    <row r="561" spans="53:57" x14ac:dyDescent="0.35">
      <c r="BA561" t="s">
        <v>2072</v>
      </c>
      <c r="BB561" t="s">
        <v>1358</v>
      </c>
      <c r="BC561" t="s">
        <v>1365</v>
      </c>
      <c r="BE561">
        <v>9529101</v>
      </c>
    </row>
    <row r="562" spans="53:57" x14ac:dyDescent="0.35">
      <c r="BA562" t="s">
        <v>2073</v>
      </c>
      <c r="BB562" t="s">
        <v>1358</v>
      </c>
      <c r="BC562" t="s">
        <v>1366</v>
      </c>
      <c r="BE562">
        <v>9529106</v>
      </c>
    </row>
    <row r="563" spans="53:57" x14ac:dyDescent="0.35">
      <c r="BA563" t="s">
        <v>2074</v>
      </c>
      <c r="BB563" t="s">
        <v>1334</v>
      </c>
      <c r="BC563" t="s">
        <v>1335</v>
      </c>
      <c r="BE563">
        <v>4921301</v>
      </c>
    </row>
    <row r="564" spans="53:57" x14ac:dyDescent="0.35">
      <c r="BA564" t="s">
        <v>2075</v>
      </c>
      <c r="BB564" t="s">
        <v>1334</v>
      </c>
      <c r="BC564" t="s">
        <v>1336</v>
      </c>
      <c r="BE564">
        <v>5229099</v>
      </c>
    </row>
    <row r="565" spans="53:57" x14ac:dyDescent="0.35">
      <c r="BA565" t="s">
        <v>2076</v>
      </c>
      <c r="BB565" t="s">
        <v>1334</v>
      </c>
      <c r="BC565" t="s">
        <v>1337</v>
      </c>
      <c r="BE565">
        <v>4930204</v>
      </c>
    </row>
    <row r="566" spans="53:57" x14ac:dyDescent="0.35">
      <c r="BA566" t="s">
        <v>2077</v>
      </c>
      <c r="BB566" t="s">
        <v>1334</v>
      </c>
      <c r="BC566" t="s">
        <v>1338</v>
      </c>
      <c r="BE566">
        <v>4930202</v>
      </c>
    </row>
    <row r="567" spans="53:57" x14ac:dyDescent="0.35">
      <c r="BA567" t="s">
        <v>2078</v>
      </c>
      <c r="BB567" t="s">
        <v>1334</v>
      </c>
      <c r="BC567" t="s">
        <v>1339</v>
      </c>
      <c r="BE567">
        <v>4912403</v>
      </c>
    </row>
    <row r="568" spans="53:57" x14ac:dyDescent="0.35">
      <c r="BA568" t="s">
        <v>2079</v>
      </c>
      <c r="BB568" t="s">
        <v>1334</v>
      </c>
      <c r="BC568" t="s">
        <v>1340</v>
      </c>
      <c r="BE568">
        <v>5011402</v>
      </c>
    </row>
    <row r="569" spans="53:57" x14ac:dyDescent="0.35">
      <c r="BA569" t="s">
        <v>2080</v>
      </c>
      <c r="BB569" t="s">
        <v>1334</v>
      </c>
      <c r="BC569" t="s">
        <v>1341</v>
      </c>
      <c r="BE569">
        <v>5021101</v>
      </c>
    </row>
    <row r="570" spans="53:57" x14ac:dyDescent="0.35">
      <c r="BA570" t="s">
        <v>2081</v>
      </c>
      <c r="BB570" t="s">
        <v>1334</v>
      </c>
      <c r="BC570" t="s">
        <v>1342</v>
      </c>
      <c r="BE570">
        <v>5111100</v>
      </c>
    </row>
    <row r="571" spans="53:57" x14ac:dyDescent="0.35">
      <c r="BA571" t="s">
        <v>2082</v>
      </c>
      <c r="BB571" t="s">
        <v>1334</v>
      </c>
      <c r="BC571" t="s">
        <v>1343</v>
      </c>
      <c r="BE571">
        <v>5112901</v>
      </c>
    </row>
    <row r="572" spans="53:57" x14ac:dyDescent="0.35">
      <c r="BA572" t="s">
        <v>2083</v>
      </c>
      <c r="BB572" t="s">
        <v>1334</v>
      </c>
      <c r="BC572" t="s">
        <v>1344</v>
      </c>
      <c r="BE572">
        <v>4940000</v>
      </c>
    </row>
    <row r="573" spans="53:57" x14ac:dyDescent="0.35">
      <c r="BA573" t="s">
        <v>2084</v>
      </c>
      <c r="BB573" t="s">
        <v>1334</v>
      </c>
      <c r="BC573" t="s">
        <v>1345</v>
      </c>
      <c r="BE573">
        <v>4950700</v>
      </c>
    </row>
    <row r="574" spans="53:57" x14ac:dyDescent="0.35">
      <c r="BA574" t="s">
        <v>2085</v>
      </c>
      <c r="BB574" t="s">
        <v>1367</v>
      </c>
      <c r="BC574" t="s">
        <v>1368</v>
      </c>
      <c r="BE574">
        <v>9601701</v>
      </c>
    </row>
    <row r="575" spans="53:57" x14ac:dyDescent="0.35">
      <c r="BA575" t="s">
        <v>2086</v>
      </c>
      <c r="BB575" t="s">
        <v>1367</v>
      </c>
      <c r="BC575" t="s">
        <v>1369</v>
      </c>
      <c r="BE575">
        <v>9602501</v>
      </c>
    </row>
    <row r="576" spans="53:57" x14ac:dyDescent="0.35">
      <c r="BA576" t="s">
        <v>2087</v>
      </c>
      <c r="BB576" t="s">
        <v>1367</v>
      </c>
      <c r="BC576" t="s">
        <v>1370</v>
      </c>
      <c r="BE576">
        <v>9609201</v>
      </c>
    </row>
    <row r="577" spans="53:57" x14ac:dyDescent="0.35">
      <c r="BA577" t="s">
        <v>2088</v>
      </c>
      <c r="BB577" t="s">
        <v>1367</v>
      </c>
      <c r="BC577" t="s">
        <v>1371</v>
      </c>
      <c r="BE577">
        <v>9609299</v>
      </c>
    </row>
    <row r="578" spans="53:57" x14ac:dyDescent="0.35">
      <c r="BA578" t="s">
        <v>2089</v>
      </c>
      <c r="BB578" t="s">
        <v>1367</v>
      </c>
      <c r="BC578" t="s">
        <v>1372</v>
      </c>
      <c r="BE578">
        <v>9603304</v>
      </c>
    </row>
    <row r="579" spans="53:57" x14ac:dyDescent="0.35">
      <c r="BA579" t="s">
        <v>2090</v>
      </c>
      <c r="BB579" t="s">
        <v>1367</v>
      </c>
      <c r="BC579" t="s">
        <v>1414</v>
      </c>
      <c r="BE579">
        <v>8690901</v>
      </c>
    </row>
    <row r="580" spans="53:57" x14ac:dyDescent="0.35">
      <c r="BA580" t="s">
        <v>2091</v>
      </c>
      <c r="BB580" t="s">
        <v>1367</v>
      </c>
      <c r="BC580" t="s">
        <v>1415</v>
      </c>
      <c r="BE580">
        <v>8640202</v>
      </c>
    </row>
    <row r="581" spans="53:57" x14ac:dyDescent="0.35">
      <c r="BA581" t="s">
        <v>2092</v>
      </c>
      <c r="BB581" t="s">
        <v>1367</v>
      </c>
      <c r="BC581" t="s">
        <v>1416</v>
      </c>
      <c r="BE581">
        <v>8650004</v>
      </c>
    </row>
    <row r="582" spans="53:57" x14ac:dyDescent="0.35">
      <c r="BA582" t="s">
        <v>2093</v>
      </c>
      <c r="BB582" t="s">
        <v>1367</v>
      </c>
      <c r="BC582" t="s">
        <v>1417</v>
      </c>
      <c r="BE582">
        <v>8650099</v>
      </c>
    </row>
    <row r="583" spans="53:57" x14ac:dyDescent="0.35">
      <c r="BA583" t="s">
        <v>2094</v>
      </c>
      <c r="BB583" t="s">
        <v>1367</v>
      </c>
      <c r="BC583" t="s">
        <v>1418</v>
      </c>
      <c r="BE583">
        <v>7500100</v>
      </c>
    </row>
    <row r="584" spans="53:57" x14ac:dyDescent="0.35">
      <c r="BA584" t="s">
        <v>2095</v>
      </c>
      <c r="BB584" t="s">
        <v>1367</v>
      </c>
      <c r="BC584" t="s">
        <v>1419</v>
      </c>
      <c r="BE584">
        <v>6550200</v>
      </c>
    </row>
    <row r="585" spans="53:57" x14ac:dyDescent="0.35">
      <c r="BA585" t="s">
        <v>2096</v>
      </c>
      <c r="BB585" t="s">
        <v>1367</v>
      </c>
      <c r="BC585" t="s">
        <v>1420</v>
      </c>
      <c r="BE585">
        <v>8650999</v>
      </c>
    </row>
    <row r="586" spans="53:57" x14ac:dyDescent="0.35">
      <c r="BA586" t="s">
        <v>2097</v>
      </c>
      <c r="BB586" t="s">
        <v>1367</v>
      </c>
      <c r="BC586" t="s">
        <v>1457</v>
      </c>
      <c r="BE586">
        <v>8520100</v>
      </c>
    </row>
    <row r="587" spans="53:57" x14ac:dyDescent="0.35">
      <c r="BA587" t="s">
        <v>2098</v>
      </c>
      <c r="BB587" t="s">
        <v>1367</v>
      </c>
      <c r="BC587" t="s">
        <v>1456</v>
      </c>
      <c r="BE587">
        <v>8513999</v>
      </c>
    </row>
    <row r="588" spans="53:57" x14ac:dyDescent="0.35">
      <c r="BA588" t="s">
        <v>2099</v>
      </c>
      <c r="BB588" t="s">
        <v>1367</v>
      </c>
      <c r="BC588" t="s">
        <v>1458</v>
      </c>
      <c r="BE588">
        <v>8531700</v>
      </c>
    </row>
    <row r="589" spans="53:57" x14ac:dyDescent="0.35">
      <c r="BA589" t="s">
        <v>2100</v>
      </c>
      <c r="BB589" t="s">
        <v>1367</v>
      </c>
      <c r="BC589" t="s">
        <v>1459</v>
      </c>
      <c r="BE589">
        <v>8593700</v>
      </c>
    </row>
    <row r="590" spans="53:57" x14ac:dyDescent="0.35">
      <c r="BA590" t="s">
        <v>2101</v>
      </c>
      <c r="BB590" t="s">
        <v>1367</v>
      </c>
      <c r="BC590" t="s">
        <v>1460</v>
      </c>
      <c r="BE590">
        <v>8599605</v>
      </c>
    </row>
    <row r="591" spans="53:57" x14ac:dyDescent="0.35">
      <c r="BA591" t="s">
        <v>2102</v>
      </c>
      <c r="BB591" t="s">
        <v>1367</v>
      </c>
      <c r="BC591" t="s">
        <v>1461</v>
      </c>
      <c r="BE591">
        <v>8541400</v>
      </c>
    </row>
    <row r="592" spans="53:57" x14ac:dyDescent="0.35">
      <c r="BA592" t="s">
        <v>2103</v>
      </c>
      <c r="BB592" t="s">
        <v>1367</v>
      </c>
      <c r="BC592" t="s">
        <v>1462</v>
      </c>
      <c r="BE592">
        <v>8599699</v>
      </c>
    </row>
    <row r="593" spans="53:57" x14ac:dyDescent="0.35">
      <c r="BA593" t="s">
        <v>2104</v>
      </c>
      <c r="BB593" t="s">
        <v>1367</v>
      </c>
      <c r="BC593" t="s">
        <v>1463</v>
      </c>
      <c r="BE593">
        <v>8599601</v>
      </c>
    </row>
    <row r="594" spans="53:57" x14ac:dyDescent="0.35">
      <c r="BA594" t="s">
        <v>2105</v>
      </c>
      <c r="BB594" t="s">
        <v>1367</v>
      </c>
      <c r="BC594" t="s">
        <v>1464</v>
      </c>
      <c r="BE594">
        <v>8592903</v>
      </c>
    </row>
    <row r="595" spans="53:57" x14ac:dyDescent="0.35">
      <c r="BA595" t="s">
        <v>2106</v>
      </c>
      <c r="BB595" t="s">
        <v>1367</v>
      </c>
      <c r="BC595" t="s">
        <v>1465</v>
      </c>
      <c r="BE595">
        <v>8591100</v>
      </c>
    </row>
    <row r="596" spans="53:57" x14ac:dyDescent="0.35">
      <c r="BA596" t="s">
        <v>2107</v>
      </c>
      <c r="BB596" t="s">
        <v>1367</v>
      </c>
      <c r="BC596" t="s">
        <v>1466</v>
      </c>
      <c r="BE596">
        <v>8592999</v>
      </c>
    </row>
  </sheetData>
  <sheetProtection sheet="1" objects="1" scenarios="1"/>
  <conditionalFormatting sqref="B3:B5">
    <cfRule type="duplicateValues" dxfId="73" priority="41"/>
  </conditionalFormatting>
  <conditionalFormatting sqref="C3:C40">
    <cfRule type="duplicateValues" dxfId="72" priority="40"/>
  </conditionalFormatting>
  <conditionalFormatting sqref="D3:D66">
    <cfRule type="duplicateValues" dxfId="71" priority="39"/>
  </conditionalFormatting>
  <conditionalFormatting sqref="E3:E58">
    <cfRule type="duplicateValues" dxfId="70" priority="38"/>
  </conditionalFormatting>
  <conditionalFormatting sqref="F3:F9">
    <cfRule type="duplicateValues" dxfId="69" priority="37"/>
  </conditionalFormatting>
  <conditionalFormatting sqref="G3:G9">
    <cfRule type="duplicateValues" dxfId="68" priority="36"/>
  </conditionalFormatting>
  <conditionalFormatting sqref="H3:H14">
    <cfRule type="duplicateValues" dxfId="67" priority="35"/>
  </conditionalFormatting>
  <conditionalFormatting sqref="I3:I12">
    <cfRule type="duplicateValues" dxfId="66" priority="34"/>
  </conditionalFormatting>
  <conditionalFormatting sqref="J3:J10">
    <cfRule type="duplicateValues" dxfId="65" priority="33"/>
  </conditionalFormatting>
  <conditionalFormatting sqref="K3:K7">
    <cfRule type="duplicateValues" dxfId="64" priority="32"/>
  </conditionalFormatting>
  <conditionalFormatting sqref="L3:L8">
    <cfRule type="duplicateValues" dxfId="63" priority="31"/>
  </conditionalFormatting>
  <conditionalFormatting sqref="M3:M17">
    <cfRule type="duplicateValues" dxfId="62" priority="30"/>
  </conditionalFormatting>
  <conditionalFormatting sqref="N3:N4">
    <cfRule type="duplicateValues" dxfId="61" priority="29"/>
  </conditionalFormatting>
  <conditionalFormatting sqref="O3:O13">
    <cfRule type="duplicateValues" dxfId="60" priority="28"/>
  </conditionalFormatting>
  <conditionalFormatting sqref="P3:P13">
    <cfRule type="duplicateValues" dxfId="59" priority="27"/>
  </conditionalFormatting>
  <conditionalFormatting sqref="Q3:Q6">
    <cfRule type="duplicateValues" dxfId="58" priority="26"/>
  </conditionalFormatting>
  <conditionalFormatting sqref="R3:R13">
    <cfRule type="duplicateValues" dxfId="57" priority="25"/>
  </conditionalFormatting>
  <conditionalFormatting sqref="S3:S16">
    <cfRule type="duplicateValues" dxfId="56" priority="24"/>
  </conditionalFormatting>
  <conditionalFormatting sqref="T3:T21">
    <cfRule type="duplicateValues" dxfId="55" priority="23"/>
  </conditionalFormatting>
  <conditionalFormatting sqref="U3:U8">
    <cfRule type="duplicateValues" dxfId="54" priority="22"/>
  </conditionalFormatting>
  <conditionalFormatting sqref="V3:V5">
    <cfRule type="duplicateValues" dxfId="53" priority="21"/>
  </conditionalFormatting>
  <conditionalFormatting sqref="W3:W4">
    <cfRule type="duplicateValues" dxfId="52" priority="20"/>
  </conditionalFormatting>
  <conditionalFormatting sqref="X3:X38">
    <cfRule type="duplicateValues" dxfId="51" priority="19"/>
  </conditionalFormatting>
  <conditionalFormatting sqref="Y3:Y8">
    <cfRule type="duplicateValues" dxfId="50" priority="18"/>
  </conditionalFormatting>
  <conditionalFormatting sqref="Z3:Z21">
    <cfRule type="duplicateValues" dxfId="49" priority="17"/>
  </conditionalFormatting>
  <conditionalFormatting sqref="AA3:AA6">
    <cfRule type="duplicateValues" dxfId="48" priority="16"/>
  </conditionalFormatting>
  <conditionalFormatting sqref="AB3:AB18">
    <cfRule type="duplicateValues" dxfId="47" priority="15"/>
  </conditionalFormatting>
  <conditionalFormatting sqref="AC3:AC30">
    <cfRule type="duplicateValues" dxfId="46" priority="14"/>
  </conditionalFormatting>
  <conditionalFormatting sqref="AD3:AD29">
    <cfRule type="duplicateValues" dxfId="45" priority="13"/>
  </conditionalFormatting>
  <conditionalFormatting sqref="AE3:AE23">
    <cfRule type="duplicateValues" dxfId="44" priority="12"/>
  </conditionalFormatting>
  <conditionalFormatting sqref="AF3:AF11">
    <cfRule type="duplicateValues" dxfId="43" priority="11"/>
  </conditionalFormatting>
  <conditionalFormatting sqref="AG3:AG20">
    <cfRule type="duplicateValues" dxfId="42" priority="10"/>
  </conditionalFormatting>
  <conditionalFormatting sqref="AH3:AH5">
    <cfRule type="duplicateValues" dxfId="41" priority="9"/>
  </conditionalFormatting>
  <conditionalFormatting sqref="AI3:AI35">
    <cfRule type="duplicateValues" dxfId="40" priority="8"/>
  </conditionalFormatting>
  <conditionalFormatting sqref="AJ3:AJ10">
    <cfRule type="duplicateValues" dxfId="39" priority="7"/>
  </conditionalFormatting>
  <conditionalFormatting sqref="AK3:AK6">
    <cfRule type="duplicateValues" dxfId="38" priority="6"/>
  </conditionalFormatting>
  <conditionalFormatting sqref="AL3:AL9">
    <cfRule type="duplicateValues" dxfId="37" priority="5"/>
  </conditionalFormatting>
  <conditionalFormatting sqref="AM3:AM10">
    <cfRule type="duplicateValues" dxfId="36" priority="4"/>
  </conditionalFormatting>
  <conditionalFormatting sqref="AN3:AN13">
    <cfRule type="duplicateValues" dxfId="35" priority="3"/>
  </conditionalFormatting>
  <conditionalFormatting sqref="AO3:AO25">
    <cfRule type="duplicateValues" dxfId="34" priority="2"/>
  </conditionalFormatting>
  <conditionalFormatting sqref="BC1:BC596">
    <cfRule type="duplicateValues" dxfId="33" priority="1"/>
  </conditionalFormatting>
  <pageMargins left="0.511811024" right="0.511811024" top="0.78740157499999996" bottom="0.78740157499999996" header="0.31496062000000002" footer="0.31496062000000002"/>
  <headerFooter>
    <oddFooter>&amp;R_x000D_&amp;1#&amp;"Calibri"&amp;10&amp;K000000 Classificação: Direcionado</oddFooter>
  </headerFooter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Planilha3">
    <tabColor rgb="FFFFFF00"/>
  </sheetPr>
  <dimension ref="B1:AN210"/>
  <sheetViews>
    <sheetView showGridLines="0" showRowColHeaders="0" tabSelected="1" zoomScale="110" zoomScaleNormal="110" workbookViewId="0">
      <pane xSplit="3" ySplit="6" topLeftCell="D7" activePane="bottomRight" state="frozen"/>
      <selection pane="topRight" activeCell="D1" sqref="D1"/>
      <selection pane="bottomLeft" activeCell="A7" sqref="A7"/>
      <selection pane="bottomRight" activeCell="H93" sqref="H93:L93"/>
    </sheetView>
  </sheetViews>
  <sheetFormatPr defaultRowHeight="15.5" x14ac:dyDescent="0.35"/>
  <cols>
    <col min="1" max="1" width="1.54296875" customWidth="1"/>
    <col min="2" max="2" width="2.453125" customWidth="1"/>
    <col min="3" max="3" width="0.54296875" customWidth="1"/>
    <col min="4" max="4" width="4.81640625" style="48" customWidth="1"/>
    <col min="5" max="5" width="0.7265625" customWidth="1"/>
    <col min="6" max="6" width="3" customWidth="1"/>
    <col min="7" max="7" width="3.7265625" customWidth="1"/>
    <col min="8" max="9" width="3" customWidth="1"/>
    <col min="10" max="10" width="3.7265625" customWidth="1"/>
    <col min="12" max="13" width="3.7265625" customWidth="1"/>
    <col min="14" max="14" width="1.1796875" customWidth="1"/>
    <col min="15" max="15" width="2.7265625" customWidth="1"/>
    <col min="17" max="17" width="1.453125" customWidth="1"/>
    <col min="18" max="18" width="4.7265625" customWidth="1"/>
    <col min="19" max="19" width="2" customWidth="1"/>
    <col min="20" max="22" width="1.81640625" customWidth="1"/>
    <col min="23" max="23" width="2.26953125" customWidth="1"/>
    <col min="24" max="24" width="3.453125" customWidth="1"/>
    <col min="25" max="25" width="3.26953125" customWidth="1"/>
    <col min="26" max="27" width="1.453125" customWidth="1"/>
    <col min="28" max="28" width="4.54296875" customWidth="1"/>
    <col min="29" max="29" width="5.26953125" customWidth="1"/>
    <col min="30" max="30" width="2.7265625" customWidth="1"/>
    <col min="31" max="31" width="4.26953125" customWidth="1"/>
    <col min="32" max="32" width="3.54296875" customWidth="1"/>
    <col min="33" max="33" width="1.453125" customWidth="1"/>
    <col min="34" max="34" width="1.7265625" customWidth="1"/>
    <col min="35" max="35" width="6.1796875" customWidth="1"/>
    <col min="36" max="36" width="4.26953125" customWidth="1"/>
    <col min="37" max="37" width="12.453125" hidden="1" customWidth="1"/>
    <col min="38" max="38" width="0" hidden="1" customWidth="1"/>
  </cols>
  <sheetData>
    <row r="1" spans="4:39" ht="7.5" customHeight="1" x14ac:dyDescent="0.35"/>
    <row r="2" spans="4:39" ht="15" customHeight="1" x14ac:dyDescent="0.35">
      <c r="D2" s="245" t="s">
        <v>7345</v>
      </c>
      <c r="E2" s="245"/>
      <c r="F2" s="245"/>
      <c r="G2" s="245"/>
      <c r="H2" s="245"/>
      <c r="I2" s="245"/>
      <c r="J2" s="245"/>
      <c r="K2" s="245"/>
      <c r="L2" s="245"/>
      <c r="M2" s="245"/>
      <c r="N2" s="245"/>
      <c r="O2" s="245"/>
      <c r="P2" s="245"/>
      <c r="Q2" s="245"/>
      <c r="R2" s="245"/>
      <c r="S2" s="245"/>
      <c r="T2" s="245"/>
      <c r="U2" s="245"/>
      <c r="V2" s="245"/>
      <c r="W2" s="245"/>
      <c r="X2" s="245"/>
      <c r="Y2" s="245"/>
      <c r="Z2" s="245"/>
      <c r="AA2" s="245"/>
      <c r="AB2" s="245"/>
      <c r="AC2" s="245"/>
      <c r="AD2" s="245"/>
      <c r="AE2" s="245"/>
      <c r="AF2" s="245"/>
      <c r="AG2" s="245"/>
      <c r="AH2" s="245"/>
      <c r="AI2" s="245"/>
      <c r="AJ2" s="245"/>
      <c r="AK2" s="61"/>
      <c r="AL2" s="61"/>
      <c r="AM2" s="61"/>
    </row>
    <row r="3" spans="4:39" ht="37.5" customHeight="1" x14ac:dyDescent="0.35">
      <c r="D3" s="245"/>
      <c r="E3" s="245"/>
      <c r="F3" s="245"/>
      <c r="G3" s="245"/>
      <c r="H3" s="245"/>
      <c r="I3" s="245"/>
      <c r="J3" s="245"/>
      <c r="K3" s="245"/>
      <c r="L3" s="245"/>
      <c r="M3" s="245"/>
      <c r="N3" s="245"/>
      <c r="O3" s="245"/>
      <c r="P3" s="245"/>
      <c r="Q3" s="245"/>
      <c r="R3" s="245"/>
      <c r="S3" s="245"/>
      <c r="T3" s="245"/>
      <c r="U3" s="245"/>
      <c r="V3" s="245"/>
      <c r="W3" s="245"/>
      <c r="X3" s="245"/>
      <c r="Y3" s="245"/>
      <c r="Z3" s="245"/>
      <c r="AA3" s="245"/>
      <c r="AB3" s="245"/>
      <c r="AC3" s="245"/>
      <c r="AD3" s="245"/>
      <c r="AE3" s="245"/>
      <c r="AF3" s="245"/>
      <c r="AG3" s="245"/>
      <c r="AH3" s="245"/>
      <c r="AI3" s="245"/>
      <c r="AJ3" s="245"/>
      <c r="AK3" s="61"/>
      <c r="AL3" s="61"/>
      <c r="AM3" s="61"/>
    </row>
    <row r="4" spans="4:39" ht="3" customHeight="1" x14ac:dyDescent="0.35">
      <c r="AF4" s="123"/>
      <c r="AG4" s="123"/>
      <c r="AH4" s="123"/>
      <c r="AI4" s="123"/>
      <c r="AJ4" s="123"/>
    </row>
    <row r="5" spans="4:39" ht="14.25" customHeight="1" x14ac:dyDescent="0.35">
      <c r="D5" s="334" t="str">
        <f>Mensagem_erro</f>
        <v>O campo "Dados da Obra - Endereço" deve ser preenchido.</v>
      </c>
      <c r="E5" s="334"/>
      <c r="F5" s="334"/>
      <c r="G5" s="334"/>
      <c r="H5" s="334"/>
      <c r="I5" s="334"/>
      <c r="J5" s="334"/>
      <c r="K5" s="334"/>
      <c r="L5" s="334"/>
      <c r="M5" s="334"/>
      <c r="N5" s="334"/>
      <c r="O5" s="334"/>
      <c r="P5" s="334"/>
      <c r="Q5" s="334"/>
      <c r="R5" s="334"/>
      <c r="S5" s="334"/>
      <c r="T5" s="334"/>
      <c r="U5" s="334"/>
      <c r="V5" s="334"/>
      <c r="W5" s="334"/>
      <c r="X5" s="334"/>
      <c r="Y5" s="334"/>
      <c r="Z5" s="334"/>
      <c r="AA5" s="334"/>
      <c r="AB5" s="334"/>
      <c r="AC5" s="334"/>
      <c r="AD5" s="334"/>
      <c r="AE5" s="334"/>
      <c r="AF5" s="334"/>
      <c r="AG5" s="334"/>
      <c r="AH5" s="334"/>
      <c r="AI5" s="334"/>
      <c r="AJ5" s="334"/>
    </row>
    <row r="6" spans="4:39" ht="3.75" hidden="1" customHeight="1" x14ac:dyDescent="0.35">
      <c r="D6" s="64" t="s">
        <v>805</v>
      </c>
      <c r="E6" s="224"/>
      <c r="F6" s="225"/>
      <c r="G6" s="225"/>
      <c r="H6" s="225"/>
      <c r="I6" s="225"/>
      <c r="J6" s="225"/>
      <c r="K6" s="226"/>
      <c r="L6" s="62"/>
      <c r="M6" s="63"/>
      <c r="N6" s="63"/>
      <c r="O6" s="63"/>
      <c r="P6" s="63" t="s">
        <v>844</v>
      </c>
      <c r="Q6" s="62"/>
    </row>
    <row r="7" spans="4:39" ht="3.75" customHeight="1" x14ac:dyDescent="0.35">
      <c r="D7" s="60"/>
      <c r="E7" s="62"/>
      <c r="F7" s="62"/>
      <c r="G7" s="62"/>
      <c r="H7" s="62"/>
      <c r="I7" s="62"/>
      <c r="J7" s="62"/>
      <c r="K7" s="62"/>
      <c r="L7" s="62"/>
      <c r="M7" s="63"/>
      <c r="N7" s="63"/>
      <c r="O7" s="63"/>
      <c r="P7" s="63"/>
      <c r="Q7" s="62"/>
    </row>
    <row r="8" spans="4:39" ht="15.75" customHeight="1" x14ac:dyDescent="0.35">
      <c r="D8" s="228" t="s">
        <v>806</v>
      </c>
      <c r="E8" s="228"/>
      <c r="F8" s="228"/>
      <c r="G8" s="228"/>
      <c r="H8" s="228"/>
      <c r="I8" s="228"/>
      <c r="J8" s="228"/>
      <c r="K8" s="228"/>
      <c r="L8" s="228"/>
      <c r="M8" s="228"/>
      <c r="N8" s="228"/>
      <c r="O8" s="228"/>
      <c r="P8" s="228"/>
      <c r="Q8" s="228"/>
      <c r="R8" s="228"/>
      <c r="S8" s="228"/>
      <c r="T8" s="228"/>
      <c r="U8" s="228"/>
      <c r="V8" s="228"/>
      <c r="W8" s="228"/>
      <c r="X8" s="228"/>
      <c r="Y8" s="228"/>
      <c r="Z8" s="228"/>
      <c r="AA8" s="228"/>
      <c r="AB8" s="228"/>
      <c r="AC8" s="228"/>
      <c r="AD8" s="228"/>
      <c r="AE8" s="228"/>
      <c r="AF8" s="228"/>
      <c r="AG8" s="228"/>
      <c r="AH8" s="228"/>
      <c r="AI8" s="228"/>
      <c r="AJ8" s="228"/>
    </row>
    <row r="9" spans="4:39" ht="5.15" customHeight="1" x14ac:dyDescent="0.35">
      <c r="D9" s="228"/>
      <c r="E9" s="228"/>
      <c r="F9" s="228"/>
      <c r="G9" s="228"/>
      <c r="H9" s="228"/>
      <c r="I9" s="228"/>
      <c r="J9" s="228"/>
      <c r="K9" s="228"/>
      <c r="L9" s="228"/>
      <c r="M9" s="228"/>
      <c r="N9" s="228"/>
      <c r="O9" s="228"/>
      <c r="P9" s="228"/>
      <c r="Q9" s="228"/>
      <c r="R9" s="228"/>
      <c r="S9" s="228"/>
      <c r="T9" s="228"/>
      <c r="U9" s="228"/>
      <c r="V9" s="228"/>
      <c r="W9" s="228"/>
      <c r="X9" s="228"/>
      <c r="Y9" s="228"/>
      <c r="Z9" s="228"/>
      <c r="AA9" s="228"/>
      <c r="AB9" s="228"/>
      <c r="AC9" s="228"/>
      <c r="AD9" s="228"/>
      <c r="AE9" s="228"/>
      <c r="AF9" s="228"/>
      <c r="AG9" s="228"/>
      <c r="AH9" s="228"/>
      <c r="AI9" s="228"/>
      <c r="AJ9" s="228"/>
    </row>
    <row r="10" spans="4:39" ht="15" customHeight="1" x14ac:dyDescent="0.35">
      <c r="D10" s="227" t="s">
        <v>1502</v>
      </c>
      <c r="E10" s="227"/>
      <c r="F10" s="227"/>
      <c r="G10" s="227"/>
      <c r="H10" s="227"/>
      <c r="I10" s="227"/>
      <c r="J10" s="227"/>
      <c r="K10" s="227"/>
      <c r="L10" s="227"/>
      <c r="M10" s="227"/>
      <c r="N10" s="227"/>
      <c r="O10" s="227"/>
      <c r="P10" s="227"/>
      <c r="Q10" s="227"/>
      <c r="R10" s="227"/>
      <c r="S10" s="227"/>
      <c r="T10" s="227"/>
      <c r="U10" s="227"/>
      <c r="V10" s="227"/>
      <c r="W10" s="227"/>
      <c r="X10" s="227"/>
      <c r="Y10" s="227"/>
      <c r="Z10" s="227"/>
      <c r="AA10" s="227"/>
      <c r="AB10" s="227"/>
      <c r="AC10" s="227"/>
      <c r="AD10" s="227"/>
      <c r="AE10" s="227"/>
      <c r="AF10" s="227"/>
      <c r="AG10" s="227"/>
      <c r="AH10" s="227"/>
      <c r="AI10" s="227"/>
      <c r="AJ10" s="227"/>
    </row>
    <row r="11" spans="4:39" ht="5.15" customHeight="1" x14ac:dyDescent="0.35">
      <c r="D11" s="66"/>
      <c r="E11" s="66"/>
      <c r="F11" s="66"/>
      <c r="G11" s="66"/>
      <c r="H11" s="66"/>
      <c r="I11" s="66"/>
      <c r="J11" s="66"/>
      <c r="K11" s="66"/>
      <c r="L11" s="66"/>
      <c r="M11" s="66"/>
      <c r="N11" s="66"/>
      <c r="O11" s="66"/>
      <c r="P11" s="66"/>
      <c r="Q11" s="66"/>
      <c r="R11" s="66"/>
      <c r="S11" s="66"/>
      <c r="T11" s="66"/>
      <c r="U11" s="66"/>
      <c r="V11" s="66"/>
      <c r="W11" s="66"/>
      <c r="X11" s="66"/>
      <c r="Y11" s="66"/>
      <c r="Z11" s="66"/>
      <c r="AA11" s="66"/>
      <c r="AB11" s="66"/>
      <c r="AC11" s="66"/>
      <c r="AD11" s="66"/>
      <c r="AE11" s="66"/>
      <c r="AF11" s="66"/>
      <c r="AG11" s="66"/>
      <c r="AH11" s="66"/>
      <c r="AI11" s="49"/>
      <c r="AJ11" s="49"/>
    </row>
    <row r="12" spans="4:39" ht="6" customHeight="1" x14ac:dyDescent="0.35">
      <c r="D12" s="94"/>
      <c r="E12" s="94"/>
      <c r="F12" s="94"/>
      <c r="G12" s="94"/>
      <c r="H12" s="94"/>
      <c r="I12" s="94"/>
      <c r="J12" s="94"/>
      <c r="K12" s="94"/>
      <c r="L12" s="94"/>
      <c r="M12" s="94"/>
      <c r="N12" s="94"/>
      <c r="O12" s="94"/>
      <c r="P12" s="94"/>
      <c r="Q12" s="94"/>
      <c r="R12" s="94"/>
      <c r="S12" s="94"/>
      <c r="T12" s="94"/>
      <c r="U12" s="94"/>
      <c r="V12" s="94"/>
      <c r="W12" s="94"/>
      <c r="X12" s="94"/>
      <c r="Y12" s="94"/>
      <c r="Z12" s="94"/>
      <c r="AA12" s="94"/>
      <c r="AB12" s="94"/>
      <c r="AC12" s="94"/>
      <c r="AD12" s="94"/>
      <c r="AE12" s="94"/>
      <c r="AF12" s="94"/>
      <c r="AG12" s="94"/>
      <c r="AH12" s="94"/>
      <c r="AI12" s="94"/>
      <c r="AJ12" s="94"/>
    </row>
    <row r="13" spans="4:39" ht="5.15" customHeight="1" x14ac:dyDescent="0.35">
      <c r="AD13" s="50"/>
      <c r="AE13" s="50"/>
      <c r="AF13" s="50"/>
      <c r="AG13" s="50"/>
    </row>
    <row r="14" spans="4:39" x14ac:dyDescent="0.35">
      <c r="D14" s="229" t="s">
        <v>7290</v>
      </c>
      <c r="E14" s="229"/>
      <c r="F14" s="229"/>
      <c r="G14" s="229"/>
      <c r="H14" s="229"/>
      <c r="I14" s="229"/>
      <c r="J14" s="229"/>
      <c r="K14" s="229"/>
      <c r="L14" s="229"/>
      <c r="M14" s="229"/>
      <c r="N14" s="229"/>
      <c r="O14" s="229"/>
      <c r="P14" s="229"/>
      <c r="Q14" s="229"/>
      <c r="R14" s="229"/>
      <c r="S14" s="229"/>
      <c r="T14" s="229"/>
      <c r="U14" s="229"/>
      <c r="V14" s="229"/>
      <c r="W14" s="229"/>
      <c r="X14" s="229"/>
      <c r="Y14" s="229"/>
      <c r="Z14" s="229"/>
      <c r="AA14" s="229"/>
      <c r="AB14" s="229"/>
      <c r="AC14" s="229"/>
      <c r="AD14" s="229"/>
      <c r="AE14" s="229"/>
      <c r="AF14" s="229"/>
      <c r="AG14" s="229"/>
      <c r="AH14" s="229"/>
      <c r="AI14" s="229"/>
      <c r="AJ14" s="229"/>
    </row>
    <row r="15" spans="4:39" ht="10.5" customHeight="1" x14ac:dyDescent="0.35"/>
    <row r="16" spans="4:39" ht="21" customHeight="1" x14ac:dyDescent="0.35">
      <c r="D16" s="236"/>
      <c r="E16" s="237"/>
      <c r="F16" s="237"/>
      <c r="G16" s="237"/>
      <c r="H16" s="237"/>
      <c r="I16" s="237"/>
      <c r="J16" s="237"/>
      <c r="K16" s="237"/>
      <c r="L16" s="237"/>
      <c r="M16" s="237"/>
      <c r="N16" s="237"/>
      <c r="O16" s="237"/>
      <c r="P16" s="237"/>
      <c r="Q16" s="237"/>
      <c r="R16" s="237"/>
      <c r="S16" s="237"/>
      <c r="T16" s="237"/>
      <c r="U16" s="237"/>
      <c r="V16" s="237"/>
      <c r="W16" s="237"/>
      <c r="X16" s="237"/>
      <c r="Y16" s="237"/>
      <c r="Z16" s="237"/>
      <c r="AA16" s="237"/>
      <c r="AB16" s="237"/>
      <c r="AC16" s="237"/>
      <c r="AD16" s="237"/>
      <c r="AE16" s="237"/>
      <c r="AF16" s="237"/>
      <c r="AG16" s="237"/>
      <c r="AH16" s="237"/>
      <c r="AI16" s="237"/>
      <c r="AJ16" s="238"/>
    </row>
    <row r="17" spans="2:37" ht="10.5" customHeight="1" x14ac:dyDescent="0.35">
      <c r="D17" s="239"/>
      <c r="E17" s="240"/>
      <c r="F17" s="240"/>
      <c r="G17" s="240"/>
      <c r="H17" s="240"/>
      <c r="I17" s="240"/>
      <c r="J17" s="240"/>
      <c r="K17" s="240"/>
      <c r="L17" s="240"/>
      <c r="M17" s="240"/>
      <c r="N17" s="240"/>
      <c r="O17" s="240"/>
      <c r="P17" s="240"/>
      <c r="Q17" s="240"/>
      <c r="R17" s="240"/>
      <c r="S17" s="240"/>
      <c r="T17" s="240"/>
      <c r="U17" s="240"/>
      <c r="V17" s="240"/>
      <c r="W17" s="240"/>
      <c r="X17" s="240"/>
      <c r="Y17" s="240"/>
      <c r="Z17" s="240"/>
      <c r="AA17" s="240"/>
      <c r="AB17" s="240"/>
      <c r="AC17" s="240"/>
      <c r="AD17" s="240"/>
      <c r="AE17" s="240"/>
      <c r="AF17" s="240"/>
      <c r="AG17" s="240"/>
      <c r="AH17" s="240"/>
      <c r="AI17" s="240"/>
      <c r="AJ17" s="241"/>
    </row>
    <row r="18" spans="2:37" ht="10.5" customHeight="1" x14ac:dyDescent="0.35">
      <c r="D18" s="239"/>
      <c r="E18" s="240"/>
      <c r="F18" s="240"/>
      <c r="G18" s="240"/>
      <c r="H18" s="240"/>
      <c r="I18" s="240"/>
      <c r="J18" s="240"/>
      <c r="K18" s="240"/>
      <c r="L18" s="240"/>
      <c r="M18" s="240"/>
      <c r="N18" s="240"/>
      <c r="O18" s="240"/>
      <c r="P18" s="240"/>
      <c r="Q18" s="240"/>
      <c r="R18" s="240"/>
      <c r="S18" s="240"/>
      <c r="T18" s="240"/>
      <c r="U18" s="240"/>
      <c r="V18" s="240"/>
      <c r="W18" s="240"/>
      <c r="X18" s="240"/>
      <c r="Y18" s="240"/>
      <c r="Z18" s="240"/>
      <c r="AA18" s="240"/>
      <c r="AB18" s="240"/>
      <c r="AC18" s="240"/>
      <c r="AD18" s="240"/>
      <c r="AE18" s="240"/>
      <c r="AF18" s="240"/>
      <c r="AG18" s="240"/>
      <c r="AH18" s="240"/>
      <c r="AI18" s="240"/>
      <c r="AJ18" s="241"/>
    </row>
    <row r="19" spans="2:37" ht="10.5" customHeight="1" x14ac:dyDescent="0.35">
      <c r="D19" s="242"/>
      <c r="E19" s="243"/>
      <c r="F19" s="243"/>
      <c r="G19" s="243"/>
      <c r="H19" s="243"/>
      <c r="I19" s="243"/>
      <c r="J19" s="243"/>
      <c r="K19" s="243"/>
      <c r="L19" s="243"/>
      <c r="M19" s="243"/>
      <c r="N19" s="243"/>
      <c r="O19" s="243"/>
      <c r="P19" s="243"/>
      <c r="Q19" s="243"/>
      <c r="R19" s="243"/>
      <c r="S19" s="243"/>
      <c r="T19" s="243"/>
      <c r="U19" s="243"/>
      <c r="V19" s="243"/>
      <c r="W19" s="243"/>
      <c r="X19" s="243"/>
      <c r="Y19" s="243"/>
      <c r="Z19" s="243"/>
      <c r="AA19" s="243"/>
      <c r="AB19" s="243"/>
      <c r="AC19" s="243"/>
      <c r="AD19" s="243"/>
      <c r="AE19" s="243"/>
      <c r="AF19" s="243"/>
      <c r="AG19" s="243"/>
      <c r="AH19" s="243"/>
      <c r="AI19" s="243"/>
      <c r="AJ19" s="244"/>
    </row>
    <row r="20" spans="2:37" ht="10.5" customHeight="1" x14ac:dyDescent="0.35"/>
    <row r="21" spans="2:37" ht="5.25" customHeight="1" x14ac:dyDescent="0.35">
      <c r="D21" s="60"/>
      <c r="F21" s="67"/>
      <c r="G21" s="67"/>
      <c r="H21" s="67"/>
      <c r="I21" s="67"/>
      <c r="J21" s="67"/>
      <c r="K21" s="67"/>
      <c r="L21" s="67"/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  <c r="AA21" s="67"/>
      <c r="AB21" s="67"/>
      <c r="AC21" s="67"/>
      <c r="AD21" s="67"/>
      <c r="AE21" s="67"/>
      <c r="AF21" s="67"/>
      <c r="AG21" s="67"/>
      <c r="AH21" s="67"/>
      <c r="AI21" s="67"/>
      <c r="AJ21" s="67"/>
      <c r="AK21" s="67"/>
    </row>
    <row r="22" spans="2:37" ht="21.75" customHeight="1" x14ac:dyDescent="0.35">
      <c r="D22" s="232" t="s">
        <v>1490</v>
      </c>
      <c r="E22" s="233"/>
      <c r="F22" s="233"/>
      <c r="G22" s="233"/>
      <c r="H22" s="233"/>
      <c r="I22" s="233"/>
      <c r="J22" s="233"/>
      <c r="K22" s="233"/>
      <c r="L22" s="233"/>
      <c r="M22" s="233"/>
      <c r="N22" s="233"/>
      <c r="O22" s="233"/>
      <c r="P22" s="233"/>
      <c r="Q22" s="233"/>
      <c r="R22" s="233"/>
      <c r="S22" s="233"/>
      <c r="T22" s="233"/>
      <c r="U22" s="233"/>
      <c r="V22" s="233"/>
      <c r="W22" s="233"/>
      <c r="X22" s="110"/>
      <c r="Y22" s="234"/>
      <c r="Z22" s="234"/>
      <c r="AA22" s="234"/>
      <c r="AB22" s="234"/>
      <c r="AC22" s="234"/>
      <c r="AD22" s="234"/>
      <c r="AE22" s="234"/>
      <c r="AF22" s="234"/>
      <c r="AG22" s="234"/>
      <c r="AH22" s="234"/>
      <c r="AI22" s="234"/>
      <c r="AJ22" s="235"/>
      <c r="AK22" s="67"/>
    </row>
    <row r="23" spans="2:37" ht="6" customHeight="1" x14ac:dyDescent="0.35"/>
    <row r="24" spans="2:37" ht="18" customHeight="1" x14ac:dyDescent="0.35">
      <c r="D24" s="250" t="str">
        <f>IF(D16="Nenhum dos tipos relacionados.","Para outros tipos de obras, existe orçamento apresentado pela CEMIG D dentro do prazo de validade?","")</f>
        <v/>
      </c>
      <c r="E24" s="250"/>
      <c r="F24" s="250"/>
      <c r="G24" s="250"/>
      <c r="H24" s="250"/>
      <c r="I24" s="250"/>
      <c r="J24" s="250"/>
      <c r="K24" s="250"/>
      <c r="L24" s="250"/>
      <c r="M24" s="250"/>
      <c r="N24" s="250"/>
      <c r="O24" s="250"/>
      <c r="P24" s="250"/>
      <c r="Q24" s="250"/>
      <c r="R24" s="250"/>
      <c r="S24" s="250"/>
      <c r="T24" s="250"/>
      <c r="U24" s="250"/>
      <c r="V24" s="250"/>
      <c r="W24" s="250"/>
      <c r="X24" s="250"/>
      <c r="Y24" s="250"/>
      <c r="Z24" s="250"/>
      <c r="AA24" s="250"/>
      <c r="AB24" s="250"/>
      <c r="AC24" s="250"/>
      <c r="AD24" s="250"/>
      <c r="AE24" s="250"/>
      <c r="AF24" s="250"/>
      <c r="AG24" s="250"/>
      <c r="AH24" s="250"/>
      <c r="AI24" s="250"/>
      <c r="AJ24" s="250"/>
      <c r="AK24" s="74"/>
    </row>
    <row r="25" spans="2:37" ht="3.75" customHeight="1" x14ac:dyDescent="0.35"/>
    <row r="26" spans="2:37" s="72" customFormat="1" ht="17.25" customHeight="1" x14ac:dyDescent="0.35">
      <c r="D26" s="215" t="s">
        <v>7344</v>
      </c>
      <c r="E26" s="216"/>
      <c r="F26" s="216"/>
      <c r="G26" s="217"/>
      <c r="J26" s="220" t="str">
        <f>IF(OR(D16="Nenhum dos tipos relacionados.",D26="Sim"),"Data de validade*:","")</f>
        <v/>
      </c>
      <c r="K26" s="221"/>
      <c r="L26" s="221"/>
      <c r="M26" s="223"/>
      <c r="N26" s="218"/>
      <c r="O26" s="218"/>
      <c r="P26" s="218"/>
      <c r="Q26" s="218"/>
      <c r="R26" s="218"/>
      <c r="S26" s="219"/>
      <c r="T26" s="220" t="str">
        <f>IF(OR(D16="Nenhum dos tipos relacionados.",D26="Sim"),"NS*:","")</f>
        <v/>
      </c>
      <c r="U26" s="221"/>
      <c r="V26" s="221"/>
      <c r="W26" s="221"/>
      <c r="X26" s="221"/>
      <c r="Y26" s="218"/>
      <c r="Z26" s="218"/>
      <c r="AA26" s="218"/>
      <c r="AB26" s="218"/>
      <c r="AC26" s="218"/>
      <c r="AD26" s="218"/>
      <c r="AE26" s="218"/>
      <c r="AF26" s="219"/>
    </row>
    <row r="27" spans="2:37" ht="5.15" customHeight="1" x14ac:dyDescent="0.35">
      <c r="F27" s="63"/>
    </row>
    <row r="28" spans="2:37" x14ac:dyDescent="0.35">
      <c r="H28" s="222" t="s">
        <v>813</v>
      </c>
      <c r="I28" s="222"/>
      <c r="J28" s="222"/>
      <c r="K28" s="222"/>
      <c r="L28" s="222"/>
      <c r="M28" s="222"/>
      <c r="N28" s="222"/>
      <c r="O28" s="222"/>
      <c r="P28" s="222"/>
      <c r="Q28" s="222"/>
      <c r="R28" s="222"/>
      <c r="S28" s="222"/>
      <c r="T28" s="222"/>
      <c r="U28" s="222"/>
      <c r="V28" s="222"/>
      <c r="W28" s="222"/>
      <c r="X28" s="222"/>
      <c r="Y28" s="222"/>
      <c r="Z28" s="222"/>
      <c r="AA28" s="222"/>
      <c r="AB28" s="222"/>
      <c r="AC28" s="222"/>
      <c r="AD28" s="222"/>
      <c r="AE28" s="222"/>
      <c r="AF28" s="222"/>
      <c r="AG28" s="222"/>
      <c r="AH28" s="222"/>
    </row>
    <row r="29" spans="2:37" ht="3.75" customHeight="1" x14ac:dyDescent="0.35"/>
    <row r="30" spans="2:37" ht="18.5" x14ac:dyDescent="0.35">
      <c r="D30" s="55" t="s">
        <v>821</v>
      </c>
    </row>
    <row r="31" spans="2:37" ht="6" customHeight="1" x14ac:dyDescent="0.35"/>
    <row r="32" spans="2:37" ht="25.5" customHeight="1" x14ac:dyDescent="0.35">
      <c r="B32" s="276"/>
      <c r="C32" s="53"/>
      <c r="D32" s="190" t="s">
        <v>810</v>
      </c>
      <c r="E32" s="191"/>
      <c r="F32" s="191"/>
      <c r="G32" s="191"/>
      <c r="H32" s="191"/>
      <c r="I32" s="174"/>
      <c r="J32" s="174"/>
      <c r="K32" s="174"/>
      <c r="L32" s="174"/>
      <c r="M32" s="174"/>
      <c r="N32" s="174"/>
      <c r="O32" s="174"/>
      <c r="P32" s="174"/>
      <c r="Q32" s="174"/>
      <c r="R32" s="174"/>
      <c r="S32" s="174"/>
      <c r="T32" s="174"/>
      <c r="U32" s="174"/>
      <c r="V32" s="174"/>
      <c r="W32" s="174"/>
      <c r="X32" s="174"/>
      <c r="Y32" s="174"/>
      <c r="Z32" s="174"/>
      <c r="AA32" s="174"/>
      <c r="AB32" s="175"/>
      <c r="AC32" s="190" t="s">
        <v>811</v>
      </c>
      <c r="AD32" s="191"/>
      <c r="AE32" s="191"/>
      <c r="AF32" s="174"/>
      <c r="AG32" s="174"/>
      <c r="AH32" s="174"/>
      <c r="AI32" s="174"/>
      <c r="AJ32" s="175"/>
    </row>
    <row r="33" spans="2:40" ht="5.15" customHeight="1" x14ac:dyDescent="0.35">
      <c r="B33" s="276"/>
      <c r="C33" s="53"/>
      <c r="D33" s="70"/>
      <c r="E33" s="70"/>
      <c r="F33" s="70"/>
      <c r="G33" s="70"/>
      <c r="H33" s="70"/>
      <c r="I33" s="70"/>
      <c r="J33" s="70"/>
      <c r="K33" s="71"/>
      <c r="L33" s="71"/>
      <c r="M33" s="53"/>
      <c r="N33" s="53"/>
      <c r="O33" s="53"/>
      <c r="P33" s="53"/>
      <c r="Q33" s="53"/>
      <c r="R33" s="53"/>
      <c r="S33" s="53"/>
      <c r="T33" s="53"/>
      <c r="U33" s="53"/>
      <c r="V33" s="53"/>
      <c r="W33" s="53"/>
      <c r="X33" s="53"/>
      <c r="Y33" s="53"/>
      <c r="Z33" s="53"/>
      <c r="AA33" s="53"/>
      <c r="AC33" s="53"/>
      <c r="AD33" s="53"/>
      <c r="AE33" s="53"/>
      <c r="AF33" s="53"/>
      <c r="AG33" s="53"/>
      <c r="AI33" s="71"/>
      <c r="AJ33" s="71"/>
    </row>
    <row r="34" spans="2:40" ht="25.5" customHeight="1" x14ac:dyDescent="0.35">
      <c r="B34" s="276"/>
      <c r="C34" s="53"/>
      <c r="D34" s="201" t="s">
        <v>814</v>
      </c>
      <c r="E34" s="202"/>
      <c r="F34" s="202"/>
      <c r="G34" s="202"/>
      <c r="H34" s="202"/>
      <c r="I34" s="174"/>
      <c r="J34" s="174"/>
      <c r="K34" s="174"/>
      <c r="L34" s="175"/>
      <c r="M34" s="176" t="s">
        <v>815</v>
      </c>
      <c r="N34" s="177"/>
      <c r="O34" s="177"/>
      <c r="P34" s="177"/>
      <c r="Q34" s="205"/>
      <c r="R34" s="205"/>
      <c r="S34" s="205"/>
      <c r="T34" s="205"/>
      <c r="U34" s="205"/>
      <c r="V34" s="205"/>
      <c r="W34" s="205"/>
      <c r="X34" s="205"/>
      <c r="Y34" s="205"/>
      <c r="Z34" s="205"/>
      <c r="AA34" s="205"/>
      <c r="AB34" s="206"/>
      <c r="AC34" s="190" t="s">
        <v>816</v>
      </c>
      <c r="AD34" s="191"/>
      <c r="AE34" s="191"/>
      <c r="AF34" s="286"/>
      <c r="AG34" s="286"/>
      <c r="AH34" s="286"/>
      <c r="AI34" s="286"/>
      <c r="AJ34" s="287"/>
    </row>
    <row r="35" spans="2:40" ht="5.15" customHeight="1" x14ac:dyDescent="0.35">
      <c r="B35" s="276"/>
      <c r="C35" s="53"/>
      <c r="D35" s="70"/>
      <c r="E35" s="70"/>
    </row>
    <row r="36" spans="2:40" ht="21.75" customHeight="1" x14ac:dyDescent="0.35">
      <c r="B36" s="276"/>
      <c r="C36" s="53"/>
      <c r="D36" s="201" t="s">
        <v>819</v>
      </c>
      <c r="E36" s="202"/>
      <c r="F36" s="202"/>
      <c r="G36" s="202"/>
      <c r="H36" s="202"/>
      <c r="I36" s="213"/>
      <c r="J36" s="213"/>
      <c r="K36" s="213"/>
      <c r="L36" s="213"/>
      <c r="M36" s="213"/>
      <c r="N36" s="213"/>
      <c r="O36" s="213"/>
      <c r="P36" s="213"/>
      <c r="Q36" s="213"/>
      <c r="R36" s="213"/>
      <c r="S36" s="213"/>
      <c r="T36" s="213"/>
      <c r="U36" s="213"/>
      <c r="V36" s="213"/>
      <c r="W36" s="213"/>
      <c r="X36" s="213"/>
      <c r="Y36" s="213"/>
      <c r="Z36" s="213"/>
      <c r="AA36" s="213"/>
      <c r="AB36" s="214"/>
      <c r="AC36" s="190" t="s">
        <v>818</v>
      </c>
      <c r="AD36" s="191"/>
      <c r="AE36" s="191"/>
      <c r="AF36" s="191" t="s">
        <v>817</v>
      </c>
      <c r="AG36" s="191"/>
      <c r="AH36" s="191"/>
      <c r="AI36" s="191"/>
      <c r="AJ36" s="295"/>
      <c r="AK36" s="52"/>
    </row>
    <row r="37" spans="2:40" ht="5.15" customHeight="1" x14ac:dyDescent="0.35">
      <c r="B37" s="276"/>
      <c r="C37" s="53"/>
      <c r="D37" s="72"/>
    </row>
    <row r="38" spans="2:40" ht="22.5" customHeight="1" x14ac:dyDescent="0.35">
      <c r="B38" s="276"/>
      <c r="C38" s="53"/>
      <c r="D38" s="201" t="s">
        <v>820</v>
      </c>
      <c r="E38" s="202"/>
      <c r="F38" s="202"/>
      <c r="G38" s="202"/>
      <c r="H38" s="202"/>
      <c r="I38" s="246"/>
      <c r="J38" s="246"/>
      <c r="K38" s="246"/>
      <c r="L38" s="246"/>
      <c r="M38" s="246"/>
      <c r="N38" s="246"/>
      <c r="O38" s="246"/>
      <c r="P38" s="247"/>
      <c r="Q38" s="176" t="s">
        <v>1489</v>
      </c>
      <c r="R38" s="177"/>
      <c r="S38" s="177"/>
      <c r="T38" s="177"/>
      <c r="U38" s="177"/>
      <c r="V38" s="177"/>
      <c r="W38" s="177"/>
      <c r="X38" s="177"/>
      <c r="Y38" s="177"/>
      <c r="Z38" s="177"/>
      <c r="AA38" s="177"/>
      <c r="AB38" s="177"/>
      <c r="AC38" s="248"/>
      <c r="AD38" s="248"/>
      <c r="AE38" s="248"/>
      <c r="AF38" s="248"/>
      <c r="AG38" s="248"/>
      <c r="AH38" s="248"/>
      <c r="AI38" s="248"/>
      <c r="AJ38" s="249"/>
    </row>
    <row r="39" spans="2:40" ht="5.15" customHeight="1" x14ac:dyDescent="0.35">
      <c r="B39" s="276"/>
      <c r="C39" s="53"/>
      <c r="D39" s="72"/>
    </row>
    <row r="40" spans="2:40" ht="24" customHeight="1" x14ac:dyDescent="0.35">
      <c r="B40" s="276"/>
      <c r="C40" s="53"/>
      <c r="D40" s="320" t="s">
        <v>1488</v>
      </c>
      <c r="E40" s="321"/>
      <c r="F40" s="321"/>
      <c r="G40" s="321"/>
      <c r="H40" s="321"/>
      <c r="I40" s="321"/>
      <c r="J40" s="321"/>
      <c r="K40" s="326"/>
      <c r="L40" s="326"/>
      <c r="M40" s="326"/>
      <c r="N40" s="326"/>
      <c r="O40" s="326"/>
      <c r="P40" s="326"/>
      <c r="Q40" s="326"/>
      <c r="R40" s="326"/>
      <c r="S40" s="326"/>
      <c r="T40" s="326"/>
      <c r="U40" s="326"/>
      <c r="V40" s="326"/>
      <c r="W40" s="326"/>
      <c r="X40" s="326"/>
      <c r="Y40" s="326"/>
      <c r="Z40" s="326"/>
      <c r="AA40" s="326"/>
      <c r="AB40" s="326"/>
      <c r="AC40" s="326"/>
      <c r="AD40" s="326"/>
      <c r="AE40" s="326"/>
      <c r="AF40" s="326"/>
      <c r="AG40" s="326"/>
      <c r="AH40" s="326"/>
      <c r="AI40" s="326"/>
      <c r="AJ40" s="327"/>
      <c r="AL40" s="54"/>
      <c r="AM40" s="54"/>
      <c r="AN40" s="54"/>
    </row>
    <row r="41" spans="2:40" ht="15" customHeight="1" x14ac:dyDescent="0.35">
      <c r="B41" s="276"/>
      <c r="C41" s="53"/>
      <c r="D41" s="324"/>
      <c r="E41" s="325"/>
      <c r="F41" s="325"/>
      <c r="G41" s="325"/>
      <c r="H41" s="325"/>
      <c r="I41" s="325"/>
      <c r="J41" s="325"/>
      <c r="K41" s="328"/>
      <c r="L41" s="328"/>
      <c r="M41" s="328"/>
      <c r="N41" s="328"/>
      <c r="O41" s="328"/>
      <c r="P41" s="328"/>
      <c r="Q41" s="328"/>
      <c r="R41" s="328"/>
      <c r="S41" s="328"/>
      <c r="T41" s="328"/>
      <c r="U41" s="328"/>
      <c r="V41" s="328"/>
      <c r="W41" s="328"/>
      <c r="X41" s="328"/>
      <c r="Y41" s="328"/>
      <c r="Z41" s="328"/>
      <c r="AA41" s="328"/>
      <c r="AB41" s="328"/>
      <c r="AC41" s="328"/>
      <c r="AD41" s="328"/>
      <c r="AE41" s="328"/>
      <c r="AF41" s="328"/>
      <c r="AG41" s="328"/>
      <c r="AH41" s="328"/>
      <c r="AI41" s="328"/>
      <c r="AJ41" s="329"/>
    </row>
    <row r="42" spans="2:40" ht="5.15" customHeight="1" x14ac:dyDescent="0.35">
      <c r="B42" s="276"/>
    </row>
    <row r="43" spans="2:40" ht="13.5" customHeight="1" x14ac:dyDescent="0.35">
      <c r="B43" s="276"/>
      <c r="D43" s="320" t="s">
        <v>7297</v>
      </c>
      <c r="E43" s="321"/>
      <c r="F43" s="321"/>
      <c r="G43" s="321"/>
      <c r="H43" s="321"/>
      <c r="I43" s="321"/>
      <c r="J43" s="321"/>
      <c r="K43" s="313"/>
      <c r="L43" s="313"/>
      <c r="M43" s="313"/>
      <c r="N43" s="313"/>
      <c r="O43" s="313"/>
      <c r="P43" s="313"/>
      <c r="Q43" s="313"/>
      <c r="R43" s="313"/>
      <c r="S43" s="313"/>
      <c r="T43" s="313"/>
      <c r="U43" s="313"/>
      <c r="V43" s="313"/>
      <c r="W43" s="313"/>
      <c r="X43" s="313"/>
      <c r="Y43" s="313"/>
      <c r="Z43" s="313"/>
      <c r="AA43" s="313"/>
      <c r="AB43" s="313"/>
      <c r="AC43" s="313"/>
      <c r="AD43" s="313"/>
      <c r="AE43" s="313"/>
      <c r="AF43" s="313"/>
      <c r="AG43" s="313"/>
      <c r="AH43" s="313"/>
      <c r="AI43" s="313"/>
      <c r="AJ43" s="314"/>
    </row>
    <row r="44" spans="2:40" ht="13.5" customHeight="1" x14ac:dyDescent="0.35">
      <c r="B44" s="276"/>
      <c r="D44" s="322"/>
      <c r="E44" s="323"/>
      <c r="F44" s="323"/>
      <c r="G44" s="323"/>
      <c r="H44" s="323"/>
      <c r="I44" s="323"/>
      <c r="J44" s="323"/>
      <c r="K44" s="315"/>
      <c r="L44" s="315"/>
      <c r="M44" s="315"/>
      <c r="N44" s="315"/>
      <c r="O44" s="315"/>
      <c r="P44" s="315"/>
      <c r="Q44" s="315"/>
      <c r="R44" s="315"/>
      <c r="S44" s="315"/>
      <c r="T44" s="315"/>
      <c r="U44" s="315"/>
      <c r="V44" s="315"/>
      <c r="W44" s="315"/>
      <c r="X44" s="315"/>
      <c r="Y44" s="315"/>
      <c r="Z44" s="315"/>
      <c r="AA44" s="315"/>
      <c r="AB44" s="315"/>
      <c r="AC44" s="315"/>
      <c r="AD44" s="315"/>
      <c r="AE44" s="315"/>
      <c r="AF44" s="315"/>
      <c r="AG44" s="315"/>
      <c r="AH44" s="315"/>
      <c r="AI44" s="315"/>
      <c r="AJ44" s="316"/>
    </row>
    <row r="45" spans="2:40" ht="13.5" customHeight="1" x14ac:dyDescent="0.35">
      <c r="B45" s="276"/>
      <c r="D45" s="322"/>
      <c r="E45" s="323"/>
      <c r="F45" s="323"/>
      <c r="G45" s="323"/>
      <c r="H45" s="323"/>
      <c r="I45" s="323"/>
      <c r="J45" s="323"/>
      <c r="K45" s="315"/>
      <c r="L45" s="315"/>
      <c r="M45" s="315"/>
      <c r="N45" s="315"/>
      <c r="O45" s="315"/>
      <c r="P45" s="315"/>
      <c r="Q45" s="315"/>
      <c r="R45" s="315"/>
      <c r="S45" s="315"/>
      <c r="T45" s="315"/>
      <c r="U45" s="315"/>
      <c r="V45" s="315"/>
      <c r="W45" s="315"/>
      <c r="X45" s="315"/>
      <c r="Y45" s="315"/>
      <c r="Z45" s="315"/>
      <c r="AA45" s="315"/>
      <c r="AB45" s="315"/>
      <c r="AC45" s="315"/>
      <c r="AD45" s="315"/>
      <c r="AE45" s="315"/>
      <c r="AF45" s="315"/>
      <c r="AG45" s="315"/>
      <c r="AH45" s="315"/>
      <c r="AI45" s="315"/>
      <c r="AJ45" s="316"/>
    </row>
    <row r="46" spans="2:40" ht="13.5" customHeight="1" x14ac:dyDescent="0.35">
      <c r="B46" s="276"/>
      <c r="D46" s="322"/>
      <c r="E46" s="323"/>
      <c r="F46" s="323"/>
      <c r="G46" s="323"/>
      <c r="H46" s="323"/>
      <c r="I46" s="323"/>
      <c r="J46" s="323"/>
      <c r="K46" s="315"/>
      <c r="L46" s="315"/>
      <c r="M46" s="315"/>
      <c r="N46" s="315"/>
      <c r="O46" s="315"/>
      <c r="P46" s="315"/>
      <c r="Q46" s="315"/>
      <c r="R46" s="315"/>
      <c r="S46" s="315"/>
      <c r="T46" s="315"/>
      <c r="U46" s="315"/>
      <c r="V46" s="315"/>
      <c r="W46" s="315"/>
      <c r="X46" s="315"/>
      <c r="Y46" s="315"/>
      <c r="Z46" s="315"/>
      <c r="AA46" s="315"/>
      <c r="AB46" s="315"/>
      <c r="AC46" s="315"/>
      <c r="AD46" s="315"/>
      <c r="AE46" s="315"/>
      <c r="AF46" s="315"/>
      <c r="AG46" s="315"/>
      <c r="AH46" s="315"/>
      <c r="AI46" s="315"/>
      <c r="AJ46" s="316"/>
    </row>
    <row r="47" spans="2:40" ht="13.5" customHeight="1" x14ac:dyDescent="0.35">
      <c r="B47" s="276"/>
      <c r="D47" s="322"/>
      <c r="E47" s="323"/>
      <c r="F47" s="323"/>
      <c r="G47" s="323"/>
      <c r="H47" s="323"/>
      <c r="I47" s="323"/>
      <c r="J47" s="323"/>
      <c r="K47" s="315"/>
      <c r="L47" s="315"/>
      <c r="M47" s="315"/>
      <c r="N47" s="315"/>
      <c r="O47" s="315"/>
      <c r="P47" s="315"/>
      <c r="Q47" s="315"/>
      <c r="R47" s="315"/>
      <c r="S47" s="315"/>
      <c r="T47" s="315"/>
      <c r="U47" s="315"/>
      <c r="V47" s="315"/>
      <c r="W47" s="315"/>
      <c r="X47" s="315"/>
      <c r="Y47" s="315"/>
      <c r="Z47" s="315"/>
      <c r="AA47" s="315"/>
      <c r="AB47" s="315"/>
      <c r="AC47" s="315"/>
      <c r="AD47" s="315"/>
      <c r="AE47" s="315"/>
      <c r="AF47" s="315"/>
      <c r="AG47" s="315"/>
      <c r="AH47" s="315"/>
      <c r="AI47" s="315"/>
      <c r="AJ47" s="316"/>
    </row>
    <row r="48" spans="2:40" ht="13.5" customHeight="1" x14ac:dyDescent="0.35">
      <c r="B48" s="276"/>
      <c r="D48" s="322"/>
      <c r="E48" s="323"/>
      <c r="F48" s="323"/>
      <c r="G48" s="323"/>
      <c r="H48" s="323"/>
      <c r="I48" s="323"/>
      <c r="J48" s="323"/>
      <c r="K48" s="315"/>
      <c r="L48" s="315"/>
      <c r="M48" s="315"/>
      <c r="N48" s="315"/>
      <c r="O48" s="315"/>
      <c r="P48" s="315"/>
      <c r="Q48" s="315"/>
      <c r="R48" s="315"/>
      <c r="S48" s="315"/>
      <c r="T48" s="315"/>
      <c r="U48" s="315"/>
      <c r="V48" s="315"/>
      <c r="W48" s="315"/>
      <c r="X48" s="315"/>
      <c r="Y48" s="315"/>
      <c r="Z48" s="315"/>
      <c r="AA48" s="315"/>
      <c r="AB48" s="315"/>
      <c r="AC48" s="315"/>
      <c r="AD48" s="315"/>
      <c r="AE48" s="315"/>
      <c r="AF48" s="315"/>
      <c r="AG48" s="315"/>
      <c r="AH48" s="315"/>
      <c r="AI48" s="315"/>
      <c r="AJ48" s="316"/>
    </row>
    <row r="49" spans="2:36" ht="13.5" customHeight="1" x14ac:dyDescent="0.35">
      <c r="B49" s="276"/>
      <c r="D49" s="322"/>
      <c r="E49" s="323"/>
      <c r="F49" s="323"/>
      <c r="G49" s="323"/>
      <c r="H49" s="323"/>
      <c r="I49" s="323"/>
      <c r="J49" s="323"/>
      <c r="K49" s="315"/>
      <c r="L49" s="315"/>
      <c r="M49" s="315"/>
      <c r="N49" s="315"/>
      <c r="O49" s="315"/>
      <c r="P49" s="315"/>
      <c r="Q49" s="315"/>
      <c r="R49" s="315"/>
      <c r="S49" s="315"/>
      <c r="T49" s="315"/>
      <c r="U49" s="315"/>
      <c r="V49" s="315"/>
      <c r="W49" s="315"/>
      <c r="X49" s="315"/>
      <c r="Y49" s="315"/>
      <c r="Z49" s="315"/>
      <c r="AA49" s="315"/>
      <c r="AB49" s="315"/>
      <c r="AC49" s="315"/>
      <c r="AD49" s="315"/>
      <c r="AE49" s="315"/>
      <c r="AF49" s="315"/>
      <c r="AG49" s="315"/>
      <c r="AH49" s="315"/>
      <c r="AI49" s="315"/>
      <c r="AJ49" s="316"/>
    </row>
    <row r="50" spans="2:36" ht="14.5" x14ac:dyDescent="0.35">
      <c r="B50" s="276"/>
      <c r="D50" s="324"/>
      <c r="E50" s="325"/>
      <c r="F50" s="325"/>
      <c r="G50" s="325"/>
      <c r="H50" s="325"/>
      <c r="I50" s="325"/>
      <c r="J50" s="325"/>
      <c r="K50" s="317"/>
      <c r="L50" s="317"/>
      <c r="M50" s="317"/>
      <c r="N50" s="317"/>
      <c r="O50" s="317"/>
      <c r="P50" s="317"/>
      <c r="Q50" s="317"/>
      <c r="R50" s="317"/>
      <c r="S50" s="317"/>
      <c r="T50" s="317"/>
      <c r="U50" s="317"/>
      <c r="V50" s="317"/>
      <c r="W50" s="317"/>
      <c r="X50" s="317"/>
      <c r="Y50" s="317"/>
      <c r="Z50" s="317"/>
      <c r="AA50" s="317"/>
      <c r="AB50" s="317"/>
      <c r="AC50" s="317"/>
      <c r="AD50" s="317"/>
      <c r="AE50" s="317"/>
      <c r="AF50" s="317"/>
      <c r="AG50" s="317"/>
      <c r="AH50" s="317"/>
      <c r="AI50" s="317"/>
      <c r="AJ50" s="318"/>
    </row>
    <row r="51" spans="2:36" x14ac:dyDescent="0.35">
      <c r="B51" s="73"/>
      <c r="C51" s="73"/>
      <c r="D51" s="73"/>
      <c r="E51" s="73"/>
      <c r="F51" s="73"/>
      <c r="G51" s="73"/>
      <c r="H51" s="73"/>
      <c r="I51" s="73"/>
      <c r="J51" s="73"/>
      <c r="K51" s="73"/>
      <c r="L51" s="70"/>
      <c r="M51" s="71"/>
      <c r="N51" s="71"/>
      <c r="O51" s="71"/>
      <c r="P51" s="71"/>
      <c r="Q51" s="71"/>
      <c r="R51" s="71"/>
      <c r="S51" s="71"/>
      <c r="T51" s="71"/>
      <c r="U51" s="71"/>
      <c r="V51" s="71"/>
      <c r="W51" s="71"/>
      <c r="X51" s="71"/>
      <c r="Y51" s="71"/>
      <c r="Z51" s="71"/>
      <c r="AA51" s="71"/>
      <c r="AB51" s="71"/>
      <c r="AC51" s="71"/>
      <c r="AD51" s="71"/>
      <c r="AE51" s="71"/>
      <c r="AF51" s="71"/>
      <c r="AG51" s="71"/>
      <c r="AH51" s="71"/>
      <c r="AI51" s="71"/>
      <c r="AJ51" s="71"/>
    </row>
    <row r="52" spans="2:36" hidden="1" x14ac:dyDescent="0.35">
      <c r="B52" s="68"/>
    </row>
    <row r="53" spans="2:36" ht="18.5" x14ac:dyDescent="0.35">
      <c r="B53" s="68"/>
      <c r="D53" s="55" t="s">
        <v>822</v>
      </c>
    </row>
    <row r="54" spans="2:36" ht="5.25" customHeight="1" x14ac:dyDescent="0.35">
      <c r="B54" s="68"/>
    </row>
    <row r="55" spans="2:36" ht="20.149999999999999" customHeight="1" x14ac:dyDescent="0.35">
      <c r="B55" s="68"/>
      <c r="D55" s="277" t="s">
        <v>823</v>
      </c>
      <c r="E55" s="278"/>
      <c r="F55" s="278"/>
      <c r="G55" s="278"/>
      <c r="H55" s="278"/>
      <c r="I55" s="278"/>
      <c r="J55" s="278"/>
      <c r="K55" s="278"/>
      <c r="L55" s="76"/>
      <c r="M55" s="281"/>
      <c r="N55" s="281"/>
      <c r="O55" s="281"/>
      <c r="P55" s="281"/>
      <c r="Q55" s="281"/>
      <c r="R55" s="281"/>
      <c r="S55" s="281"/>
      <c r="T55" s="282"/>
      <c r="U55" s="56"/>
      <c r="V55" s="56"/>
      <c r="W55" s="56"/>
      <c r="X55" s="56"/>
      <c r="Y55" s="311" t="s">
        <v>825</v>
      </c>
      <c r="Z55" s="312"/>
      <c r="AA55" s="312"/>
      <c r="AB55" s="312"/>
      <c r="AC55" s="335">
        <f>M55+M57</f>
        <v>0</v>
      </c>
      <c r="AD55" s="335"/>
      <c r="AE55" s="335"/>
      <c r="AF55" s="335"/>
      <c r="AG55" s="335"/>
      <c r="AH55" s="335"/>
      <c r="AI55" s="335"/>
      <c r="AJ55" s="336"/>
    </row>
    <row r="56" spans="2:36" ht="5.15" customHeight="1" x14ac:dyDescent="0.35">
      <c r="B56" s="68"/>
      <c r="Y56" s="98"/>
      <c r="Z56" s="98"/>
      <c r="AA56" s="98"/>
      <c r="AB56" s="98"/>
      <c r="AC56" s="99"/>
      <c r="AD56" s="99"/>
      <c r="AE56" s="99"/>
      <c r="AF56" s="99"/>
      <c r="AG56" s="99"/>
      <c r="AH56" s="99"/>
      <c r="AI56" s="99"/>
      <c r="AJ56" s="99"/>
    </row>
    <row r="57" spans="2:36" ht="20.149999999999999" customHeight="1" x14ac:dyDescent="0.35">
      <c r="B57" s="68"/>
      <c r="C57" s="57" t="s">
        <v>824</v>
      </c>
      <c r="D57" s="279" t="s">
        <v>824</v>
      </c>
      <c r="E57" s="280"/>
      <c r="F57" s="280"/>
      <c r="G57" s="280"/>
      <c r="H57" s="280"/>
      <c r="I57" s="280"/>
      <c r="J57" s="280"/>
      <c r="K57" s="280"/>
      <c r="L57" s="75"/>
      <c r="M57" s="281"/>
      <c r="N57" s="281"/>
      <c r="O57" s="281"/>
      <c r="P57" s="281"/>
      <c r="Q57" s="281"/>
      <c r="R57" s="281"/>
      <c r="S57" s="281"/>
      <c r="T57" s="282"/>
      <c r="Y57" s="340" t="s">
        <v>2126</v>
      </c>
      <c r="Z57" s="341"/>
      <c r="AA57" s="341"/>
      <c r="AB57" s="341"/>
      <c r="AC57" s="341"/>
      <c r="AD57" s="341"/>
      <c r="AE57" s="341"/>
      <c r="AF57" s="337"/>
      <c r="AG57" s="337"/>
      <c r="AH57" s="338"/>
      <c r="AI57" s="338"/>
      <c r="AJ57" s="339"/>
    </row>
    <row r="58" spans="2:36" ht="4.5" customHeight="1" x14ac:dyDescent="0.35">
      <c r="B58" s="68"/>
    </row>
    <row r="59" spans="2:36" x14ac:dyDescent="0.35">
      <c r="B59" s="68"/>
      <c r="K59" s="148" t="s">
        <v>69</v>
      </c>
      <c r="L59" s="148"/>
      <c r="N59" s="148" t="s">
        <v>70</v>
      </c>
      <c r="O59" s="148"/>
      <c r="P59" s="148"/>
      <c r="S59" s="148" t="s">
        <v>71</v>
      </c>
      <c r="T59" s="148"/>
      <c r="U59" s="148"/>
      <c r="V59" s="148"/>
      <c r="W59" s="148"/>
      <c r="X59" s="148"/>
      <c r="Z59" s="148" t="s">
        <v>72</v>
      </c>
      <c r="AA59" s="148"/>
      <c r="AB59" s="148"/>
      <c r="AC59" s="148"/>
    </row>
    <row r="60" spans="2:36" ht="2.15" customHeight="1" x14ac:dyDescent="0.35">
      <c r="B60" s="68"/>
    </row>
    <row r="61" spans="2:36" ht="14.5" x14ac:dyDescent="0.35">
      <c r="B61" s="68"/>
      <c r="D61" s="305" t="s">
        <v>2148</v>
      </c>
      <c r="E61" s="302"/>
      <c r="F61" s="302"/>
      <c r="G61" s="302"/>
      <c r="H61" s="302"/>
      <c r="I61" s="302"/>
      <c r="J61" s="306"/>
      <c r="K61" s="319"/>
      <c r="L61" s="319"/>
      <c r="N61" s="162"/>
      <c r="O61" s="162"/>
      <c r="P61" s="162"/>
    </row>
    <row r="62" spans="2:36" ht="2.15" customHeight="1" x14ac:dyDescent="0.35">
      <c r="B62" s="68"/>
      <c r="D62" s="81"/>
      <c r="E62" s="51"/>
      <c r="F62" s="51"/>
      <c r="G62" s="51"/>
      <c r="H62" s="51"/>
      <c r="I62" s="51"/>
      <c r="J62" s="108"/>
      <c r="N62" s="107"/>
      <c r="O62" s="107"/>
      <c r="P62" s="107"/>
      <c r="S62" s="107"/>
      <c r="T62" s="107"/>
      <c r="U62" s="107"/>
      <c r="V62" s="107"/>
    </row>
    <row r="63" spans="2:36" ht="14.5" x14ac:dyDescent="0.35">
      <c r="B63" s="68"/>
      <c r="D63" s="305" t="s">
        <v>2149</v>
      </c>
      <c r="E63" s="302"/>
      <c r="F63" s="302"/>
      <c r="G63" s="302"/>
      <c r="H63" s="302"/>
      <c r="I63" s="302"/>
      <c r="J63" s="306"/>
      <c r="K63" s="319"/>
      <c r="L63" s="319"/>
      <c r="N63" s="162"/>
      <c r="O63" s="162"/>
      <c r="P63" s="162"/>
      <c r="S63" s="162"/>
      <c r="T63" s="162"/>
      <c r="U63" s="162"/>
      <c r="V63" s="162"/>
      <c r="W63" s="162"/>
      <c r="X63" s="162"/>
      <c r="Z63" s="162"/>
      <c r="AA63" s="162"/>
      <c r="AB63" s="162"/>
      <c r="AC63" s="162"/>
    </row>
    <row r="64" spans="2:36" ht="2.15" customHeight="1" x14ac:dyDescent="0.35">
      <c r="B64" s="68"/>
      <c r="D64" s="81"/>
      <c r="E64" s="51"/>
      <c r="F64" s="51"/>
      <c r="G64" s="51"/>
      <c r="H64" s="51"/>
      <c r="I64" s="51"/>
      <c r="J64" s="108"/>
      <c r="N64" s="107"/>
      <c r="O64" s="107"/>
      <c r="P64" s="107"/>
      <c r="S64" s="107"/>
      <c r="T64" s="107"/>
      <c r="U64" s="107"/>
      <c r="V64" s="107"/>
    </row>
    <row r="65" spans="2:37" ht="14.5" x14ac:dyDescent="0.35">
      <c r="B65" s="68"/>
      <c r="D65" s="305" t="s">
        <v>7302</v>
      </c>
      <c r="E65" s="302"/>
      <c r="F65" s="302"/>
      <c r="G65" s="302"/>
      <c r="H65" s="302"/>
      <c r="I65" s="302"/>
      <c r="J65" s="306"/>
      <c r="K65" s="319"/>
      <c r="L65" s="319"/>
      <c r="N65" s="162"/>
      <c r="O65" s="162"/>
      <c r="P65" s="162"/>
      <c r="S65" s="162"/>
      <c r="T65" s="162"/>
      <c r="U65" s="162"/>
      <c r="V65" s="162"/>
      <c r="W65" s="162"/>
      <c r="X65" s="162"/>
      <c r="Z65" s="162"/>
      <c r="AA65" s="162"/>
      <c r="AB65" s="162"/>
      <c r="AC65" s="162"/>
    </row>
    <row r="66" spans="2:37" ht="2.15" customHeight="1" x14ac:dyDescent="0.35">
      <c r="B66" s="68"/>
      <c r="D66" s="81"/>
      <c r="E66" s="51"/>
      <c r="F66" s="51"/>
      <c r="G66" s="51"/>
      <c r="H66" s="51"/>
      <c r="I66" s="51"/>
      <c r="J66" s="108"/>
      <c r="N66" s="107"/>
      <c r="O66" s="107"/>
      <c r="P66" s="107"/>
      <c r="S66" s="107"/>
      <c r="T66" s="107"/>
      <c r="U66" s="107"/>
      <c r="V66" s="107"/>
    </row>
    <row r="67" spans="2:37" ht="14.5" x14ac:dyDescent="0.35">
      <c r="B67" s="68"/>
      <c r="D67" s="305" t="s">
        <v>2150</v>
      </c>
      <c r="E67" s="302"/>
      <c r="F67" s="302"/>
      <c r="G67" s="302"/>
      <c r="H67" s="302"/>
      <c r="I67" s="302"/>
      <c r="J67" s="306"/>
      <c r="K67" s="319"/>
      <c r="L67" s="319"/>
      <c r="N67" s="162"/>
      <c r="O67" s="162"/>
      <c r="P67" s="162"/>
    </row>
    <row r="68" spans="2:37" ht="5.15" customHeight="1" x14ac:dyDescent="0.35">
      <c r="B68" s="68"/>
    </row>
    <row r="69" spans="2:37" x14ac:dyDescent="0.35">
      <c r="B69" s="68"/>
    </row>
    <row r="70" spans="2:37" ht="18.5" x14ac:dyDescent="0.35">
      <c r="B70" s="68"/>
      <c r="D70" s="55" t="s">
        <v>1492</v>
      </c>
    </row>
    <row r="71" spans="2:37" ht="5.15" customHeight="1" x14ac:dyDescent="0.35">
      <c r="B71" s="68"/>
    </row>
    <row r="72" spans="2:37" ht="18.75" customHeight="1" x14ac:dyDescent="0.35">
      <c r="B72" s="68"/>
      <c r="D72" s="163" t="s">
        <v>1493</v>
      </c>
      <c r="E72" s="164"/>
      <c r="F72" s="164"/>
      <c r="G72" s="164"/>
      <c r="H72" s="164"/>
      <c r="I72" s="164"/>
      <c r="J72" s="164"/>
      <c r="K72" s="164"/>
      <c r="L72" s="164"/>
      <c r="M72" s="164"/>
      <c r="N72" s="164"/>
      <c r="O72" s="164"/>
      <c r="P72" s="164"/>
      <c r="Q72" s="164"/>
      <c r="R72" s="164"/>
      <c r="S72" s="165"/>
      <c r="T72" s="165"/>
      <c r="U72" s="165"/>
      <c r="V72" s="165"/>
      <c r="W72" s="165"/>
      <c r="X72" s="165"/>
      <c r="Y72" s="165"/>
      <c r="Z72" s="165"/>
      <c r="AA72" s="165"/>
      <c r="AB72" s="165"/>
      <c r="AC72" s="165"/>
      <c r="AD72" s="165"/>
      <c r="AE72" s="165"/>
      <c r="AF72" s="165"/>
      <c r="AG72" s="165"/>
      <c r="AH72" s="165"/>
      <c r="AI72" s="165"/>
      <c r="AJ72" s="166"/>
    </row>
    <row r="73" spans="2:37" ht="5.15" customHeight="1" x14ac:dyDescent="0.35">
      <c r="B73" s="68"/>
      <c r="D73" s="55"/>
    </row>
    <row r="74" spans="2:37" ht="20.149999999999999" customHeight="1" x14ac:dyDescent="0.35">
      <c r="B74" s="68"/>
      <c r="D74" s="178" t="s">
        <v>2108</v>
      </c>
      <c r="E74" s="179"/>
      <c r="F74" s="179"/>
      <c r="G74" s="179"/>
      <c r="H74" s="179"/>
      <c r="I74" s="179"/>
      <c r="J74" s="179"/>
      <c r="K74" s="180"/>
      <c r="L74" s="180"/>
      <c r="M74" s="180"/>
      <c r="N74" s="180"/>
      <c r="O74" s="180"/>
      <c r="P74" s="180"/>
      <c r="Q74" s="180"/>
      <c r="R74" s="180"/>
      <c r="S74" s="180"/>
      <c r="T74" s="180"/>
      <c r="U74" s="180"/>
      <c r="V74" s="180"/>
      <c r="W74" s="180"/>
      <c r="X74" s="180"/>
      <c r="Y74" s="180"/>
      <c r="Z74" s="180"/>
      <c r="AA74" s="180"/>
      <c r="AB74" s="180"/>
      <c r="AC74" s="180"/>
      <c r="AD74" s="180"/>
      <c r="AE74" s="180"/>
      <c r="AF74" s="180"/>
      <c r="AG74" s="180"/>
      <c r="AH74" s="180"/>
      <c r="AI74" s="180"/>
      <c r="AJ74" s="181"/>
    </row>
    <row r="75" spans="2:37" ht="3" customHeight="1" x14ac:dyDescent="0.35">
      <c r="B75" s="68"/>
      <c r="D75" s="78"/>
      <c r="E75" s="51"/>
      <c r="F75" s="51"/>
      <c r="G75" s="51"/>
      <c r="H75" s="51"/>
      <c r="I75" s="51"/>
      <c r="J75" s="51"/>
      <c r="K75" s="51"/>
      <c r="L75" s="51"/>
      <c r="M75" s="51"/>
    </row>
    <row r="76" spans="2:37" ht="20.149999999999999" customHeight="1" x14ac:dyDescent="0.35">
      <c r="B76" s="68"/>
      <c r="D76" s="259" t="s">
        <v>2729</v>
      </c>
      <c r="E76" s="260"/>
      <c r="F76" s="260"/>
      <c r="G76" s="288"/>
      <c r="H76" s="288"/>
      <c r="I76" s="288"/>
      <c r="J76" s="288"/>
      <c r="K76" s="288"/>
      <c r="L76" s="289"/>
      <c r="M76" s="178" t="s">
        <v>2728</v>
      </c>
      <c r="N76" s="179"/>
      <c r="O76" s="101"/>
      <c r="P76" s="274"/>
      <c r="Q76" s="274"/>
      <c r="R76" s="274"/>
      <c r="S76" s="274"/>
      <c r="T76" s="274"/>
      <c r="U76" s="274"/>
      <c r="V76" s="274"/>
      <c r="W76" s="275"/>
      <c r="X76" s="330" t="s">
        <v>834</v>
      </c>
      <c r="Y76" s="331"/>
      <c r="Z76" s="331"/>
      <c r="AA76" s="331"/>
      <c r="AB76" s="331"/>
      <c r="AC76" s="331"/>
      <c r="AD76" s="160"/>
      <c r="AE76" s="160"/>
      <c r="AF76" s="160"/>
      <c r="AG76" s="160"/>
      <c r="AH76" s="160"/>
      <c r="AI76" s="160"/>
      <c r="AJ76" s="161"/>
      <c r="AK76" s="91"/>
    </row>
    <row r="77" spans="2:37" ht="3" customHeight="1" x14ac:dyDescent="0.35">
      <c r="B77" s="68"/>
      <c r="D77" s="78"/>
      <c r="E77" s="51"/>
      <c r="F77" s="51"/>
      <c r="G77" s="51"/>
      <c r="H77" s="51"/>
      <c r="I77" s="51"/>
      <c r="J77" s="51"/>
      <c r="K77" s="51"/>
      <c r="L77" s="51"/>
      <c r="M77" s="51"/>
    </row>
    <row r="78" spans="2:37" ht="20.149999999999999" customHeight="1" x14ac:dyDescent="0.35">
      <c r="B78" s="68"/>
      <c r="D78" s="178" t="s">
        <v>2109</v>
      </c>
      <c r="E78" s="179"/>
      <c r="F78" s="179"/>
      <c r="G78" s="179"/>
      <c r="H78" s="179"/>
      <c r="I78" s="179"/>
      <c r="J78" s="179"/>
      <c r="K78" s="180"/>
      <c r="L78" s="180"/>
      <c r="M78" s="180"/>
      <c r="N78" s="180"/>
      <c r="O78" s="180"/>
      <c r="P78" s="180"/>
      <c r="Q78" s="180"/>
      <c r="R78" s="180"/>
      <c r="S78" s="180"/>
      <c r="T78" s="180"/>
      <c r="U78" s="180"/>
      <c r="V78" s="180"/>
      <c r="W78" s="180"/>
      <c r="X78" s="180"/>
      <c r="Y78" s="180"/>
      <c r="Z78" s="180"/>
      <c r="AA78" s="180"/>
      <c r="AB78" s="180"/>
      <c r="AC78" s="180"/>
      <c r="AD78" s="180"/>
      <c r="AE78" s="180"/>
      <c r="AF78" s="180"/>
      <c r="AG78" s="180"/>
      <c r="AH78" s="180"/>
      <c r="AI78" s="180"/>
      <c r="AJ78" s="181"/>
    </row>
    <row r="79" spans="2:37" ht="3" customHeight="1" x14ac:dyDescent="0.35">
      <c r="B79" s="68"/>
      <c r="D79" s="78"/>
      <c r="E79" s="51"/>
      <c r="F79" s="51"/>
      <c r="G79" s="51"/>
      <c r="H79" s="51"/>
      <c r="I79" s="51"/>
      <c r="J79" s="51"/>
      <c r="K79" s="51"/>
      <c r="L79" s="51"/>
      <c r="M79" s="51"/>
    </row>
    <row r="80" spans="2:37" ht="20.149999999999999" customHeight="1" x14ac:dyDescent="0.35">
      <c r="B80" s="68"/>
      <c r="D80" s="259" t="s">
        <v>2729</v>
      </c>
      <c r="E80" s="260"/>
      <c r="F80" s="260"/>
      <c r="G80" s="288"/>
      <c r="H80" s="288"/>
      <c r="I80" s="288"/>
      <c r="J80" s="288"/>
      <c r="K80" s="288"/>
      <c r="L80" s="289"/>
      <c r="M80" s="178" t="s">
        <v>2728</v>
      </c>
      <c r="N80" s="179"/>
      <c r="O80" s="101"/>
      <c r="P80" s="274"/>
      <c r="Q80" s="274"/>
      <c r="R80" s="274"/>
      <c r="S80" s="274"/>
      <c r="T80" s="274"/>
      <c r="U80" s="274"/>
      <c r="V80" s="274"/>
      <c r="W80" s="275"/>
      <c r="X80" s="330" t="s">
        <v>834</v>
      </c>
      <c r="Y80" s="331"/>
      <c r="Z80" s="331"/>
      <c r="AA80" s="331"/>
      <c r="AB80" s="331"/>
      <c r="AC80" s="331"/>
      <c r="AD80" s="160"/>
      <c r="AE80" s="160"/>
      <c r="AF80" s="160"/>
      <c r="AG80" s="160"/>
      <c r="AH80" s="160"/>
      <c r="AI80" s="160"/>
      <c r="AJ80" s="161"/>
      <c r="AK80" s="91"/>
    </row>
    <row r="81" spans="2:36" ht="20.149999999999999" customHeight="1" x14ac:dyDescent="0.35">
      <c r="B81" s="68"/>
      <c r="C81" s="77"/>
      <c r="D81" s="77"/>
      <c r="E81" s="77"/>
      <c r="F81" s="77"/>
      <c r="G81" s="77"/>
      <c r="H81" s="77"/>
      <c r="I81" s="77"/>
      <c r="J81" s="77"/>
      <c r="K81" s="77"/>
      <c r="L81" s="77"/>
      <c r="M81" s="77"/>
      <c r="N81" s="77"/>
      <c r="O81" s="77"/>
      <c r="P81" s="77"/>
      <c r="Q81" s="77"/>
      <c r="R81" s="77"/>
      <c r="S81" s="77"/>
      <c r="T81" s="77"/>
      <c r="U81" s="77"/>
      <c r="V81" s="77"/>
      <c r="W81" s="77"/>
      <c r="X81" s="77"/>
      <c r="Y81" s="77"/>
      <c r="Z81" s="77"/>
      <c r="AA81" s="77"/>
      <c r="AB81" s="77"/>
      <c r="AC81" s="77"/>
      <c r="AD81" s="77"/>
      <c r="AE81" s="77"/>
      <c r="AF81" s="77"/>
      <c r="AG81" s="77"/>
      <c r="AH81" s="77"/>
      <c r="AI81" s="77"/>
      <c r="AJ81" s="77"/>
    </row>
    <row r="82" spans="2:36" ht="20.149999999999999" customHeight="1" x14ac:dyDescent="0.35">
      <c r="B82" s="68"/>
      <c r="C82" s="77"/>
      <c r="D82" s="55" t="s">
        <v>1491</v>
      </c>
      <c r="E82" s="77"/>
      <c r="F82" s="77"/>
      <c r="G82" s="77"/>
      <c r="H82" s="77"/>
      <c r="I82" s="77"/>
      <c r="J82" s="77"/>
      <c r="K82" s="77"/>
      <c r="L82" s="77"/>
      <c r="M82" s="77"/>
      <c r="N82" s="77"/>
      <c r="O82" s="77"/>
      <c r="P82" s="77"/>
      <c r="Q82" s="77"/>
      <c r="R82" s="77"/>
      <c r="S82" s="77"/>
      <c r="T82" s="77"/>
      <c r="U82" s="77"/>
      <c r="V82" s="77"/>
      <c r="W82" s="77"/>
      <c r="X82" s="77"/>
      <c r="Y82" s="77"/>
      <c r="Z82" s="77"/>
      <c r="AA82" s="77"/>
      <c r="AB82" s="77"/>
      <c r="AC82" s="77"/>
      <c r="AD82" s="77"/>
      <c r="AE82" s="77"/>
      <c r="AF82" s="77"/>
      <c r="AG82" s="77"/>
      <c r="AH82" s="77"/>
      <c r="AI82" s="77"/>
      <c r="AJ82" s="77"/>
    </row>
    <row r="83" spans="2:36" ht="5.15" customHeight="1" x14ac:dyDescent="0.35">
      <c r="B83" s="68"/>
    </row>
    <row r="84" spans="2:36" ht="15.75" customHeight="1" x14ac:dyDescent="0.35">
      <c r="B84" s="68"/>
      <c r="D84" s="182" t="s">
        <v>1495</v>
      </c>
      <c r="E84" s="183"/>
      <c r="F84" s="183"/>
      <c r="G84" s="183"/>
      <c r="H84" s="183"/>
      <c r="I84" s="183"/>
      <c r="J84" s="183"/>
      <c r="K84" s="183"/>
      <c r="L84" s="183"/>
      <c r="M84" s="183"/>
      <c r="N84" s="183"/>
      <c r="O84" s="102"/>
      <c r="P84" s="290"/>
      <c r="Q84" s="183" t="s">
        <v>826</v>
      </c>
      <c r="R84" s="183"/>
      <c r="S84" s="183"/>
      <c r="T84" s="183"/>
      <c r="U84" s="183"/>
      <c r="V84" s="183"/>
      <c r="W84" s="183"/>
      <c r="X84" s="183"/>
      <c r="Y84" s="183"/>
      <c r="Z84" s="183"/>
      <c r="AA84" s="183"/>
      <c r="AB84" s="183"/>
      <c r="AC84" s="183"/>
      <c r="AD84" s="183"/>
      <c r="AE84" s="183"/>
      <c r="AF84" s="183"/>
      <c r="AG84" s="183"/>
      <c r="AH84" s="183"/>
      <c r="AI84" s="183"/>
      <c r="AJ84" s="283"/>
    </row>
    <row r="85" spans="2:36" ht="15" customHeight="1" x14ac:dyDescent="0.35">
      <c r="B85" s="68"/>
      <c r="D85" s="184"/>
      <c r="E85" s="185"/>
      <c r="F85" s="185"/>
      <c r="G85" s="185"/>
      <c r="H85" s="185"/>
      <c r="I85" s="185"/>
      <c r="J85" s="185"/>
      <c r="K85" s="185"/>
      <c r="L85" s="185"/>
      <c r="M85" s="185"/>
      <c r="N85" s="185"/>
      <c r="O85" s="103"/>
      <c r="P85" s="291"/>
      <c r="Q85" s="185"/>
      <c r="R85" s="185"/>
      <c r="S85" s="185"/>
      <c r="T85" s="185"/>
      <c r="U85" s="185"/>
      <c r="V85" s="185"/>
      <c r="W85" s="185"/>
      <c r="X85" s="185"/>
      <c r="Y85" s="185"/>
      <c r="Z85" s="185"/>
      <c r="AA85" s="185"/>
      <c r="AB85" s="185"/>
      <c r="AC85" s="185"/>
      <c r="AD85" s="185"/>
      <c r="AE85" s="185"/>
      <c r="AF85" s="185"/>
      <c r="AG85" s="185"/>
      <c r="AH85" s="185"/>
      <c r="AI85" s="185"/>
      <c r="AJ85" s="284"/>
    </row>
    <row r="86" spans="2:36" ht="15.75" customHeight="1" x14ac:dyDescent="0.35">
      <c r="B86" s="68"/>
      <c r="D86" s="186"/>
      <c r="E86" s="187"/>
      <c r="F86" s="187"/>
      <c r="G86" s="187"/>
      <c r="H86" s="187"/>
      <c r="I86" s="187"/>
      <c r="J86" s="187"/>
      <c r="K86" s="187"/>
      <c r="L86" s="187"/>
      <c r="M86" s="187"/>
      <c r="N86" s="187"/>
      <c r="O86" s="104"/>
      <c r="P86" s="292"/>
      <c r="Q86" s="187"/>
      <c r="R86" s="187"/>
      <c r="S86" s="187"/>
      <c r="T86" s="187"/>
      <c r="U86" s="187"/>
      <c r="V86" s="187"/>
      <c r="W86" s="187"/>
      <c r="X86" s="187"/>
      <c r="Y86" s="187"/>
      <c r="Z86" s="187"/>
      <c r="AA86" s="187"/>
      <c r="AB86" s="187"/>
      <c r="AC86" s="187"/>
      <c r="AD86" s="187"/>
      <c r="AE86" s="187"/>
      <c r="AF86" s="187"/>
      <c r="AG86" s="187"/>
      <c r="AH86" s="187"/>
      <c r="AI86" s="187"/>
      <c r="AJ86" s="285"/>
    </row>
    <row r="87" spans="2:36" ht="4.5" customHeight="1" x14ac:dyDescent="0.35">
      <c r="B87" s="68"/>
      <c r="D87" s="59"/>
    </row>
    <row r="88" spans="2:36" x14ac:dyDescent="0.35">
      <c r="B88" s="68"/>
      <c r="D88" s="59"/>
    </row>
    <row r="89" spans="2:36" x14ac:dyDescent="0.35">
      <c r="B89" s="68"/>
      <c r="D89" s="58" t="s">
        <v>827</v>
      </c>
    </row>
    <row r="90" spans="2:36" ht="5.25" customHeight="1" x14ac:dyDescent="0.35">
      <c r="B90" s="68"/>
    </row>
    <row r="91" spans="2:36" s="91" customFormat="1" ht="20.149999999999999" customHeight="1" x14ac:dyDescent="0.35">
      <c r="B91" s="68"/>
      <c r="D91" s="269" t="s">
        <v>7313</v>
      </c>
      <c r="E91" s="270"/>
      <c r="F91" s="270"/>
      <c r="G91" s="270"/>
      <c r="H91" s="205"/>
      <c r="I91" s="205"/>
      <c r="J91" s="205"/>
      <c r="K91" s="205"/>
      <c r="L91" s="206"/>
      <c r="M91" s="210" t="str">
        <f>IFERROR(VLOOKUP(H91,Dados!$S:$T,2,FALSE),"TLH não cadastrado")</f>
        <v>EMPREITEIRA</v>
      </c>
      <c r="N91" s="211"/>
      <c r="O91" s="211"/>
      <c r="P91" s="211"/>
      <c r="Q91" s="211"/>
      <c r="R91" s="211"/>
      <c r="S91" s="211"/>
      <c r="T91" s="211"/>
      <c r="U91" s="211"/>
      <c r="V91" s="211"/>
      <c r="W91" s="211"/>
      <c r="X91" s="211"/>
      <c r="Y91" s="211"/>
      <c r="Z91" s="211"/>
      <c r="AA91" s="211"/>
      <c r="AB91" s="211"/>
      <c r="AC91" s="211"/>
      <c r="AD91" s="211"/>
      <c r="AE91" s="211"/>
      <c r="AF91" s="211"/>
      <c r="AG91" s="211"/>
      <c r="AH91" s="211"/>
      <c r="AI91" s="211"/>
      <c r="AJ91" s="212"/>
    </row>
    <row r="92" spans="2:36" ht="5.15" customHeight="1" x14ac:dyDescent="0.35">
      <c r="B92" s="68"/>
    </row>
    <row r="93" spans="2:36" s="91" customFormat="1" ht="20.149999999999999" customHeight="1" x14ac:dyDescent="0.35">
      <c r="B93" s="68"/>
      <c r="D93" s="269" t="s">
        <v>829</v>
      </c>
      <c r="E93" s="270"/>
      <c r="F93" s="270"/>
      <c r="G93" s="270"/>
      <c r="H93" s="257"/>
      <c r="I93" s="257"/>
      <c r="J93" s="257"/>
      <c r="K93" s="257"/>
      <c r="L93" s="258"/>
      <c r="M93" s="207" t="s">
        <v>7315</v>
      </c>
      <c r="N93" s="208"/>
      <c r="O93" s="208"/>
      <c r="P93" s="208"/>
      <c r="Q93" s="203"/>
      <c r="R93" s="203"/>
      <c r="S93" s="203"/>
      <c r="T93" s="203"/>
      <c r="U93" s="203"/>
      <c r="V93" s="203"/>
      <c r="W93" s="204"/>
      <c r="X93" s="207" t="s">
        <v>830</v>
      </c>
      <c r="Y93" s="208"/>
      <c r="Z93" s="208"/>
      <c r="AA93" s="208"/>
      <c r="AB93" s="205"/>
      <c r="AC93" s="205"/>
      <c r="AD93" s="205"/>
      <c r="AE93" s="205"/>
      <c r="AF93" s="205"/>
      <c r="AG93" s="205"/>
      <c r="AH93" s="205"/>
      <c r="AI93" s="205"/>
      <c r="AJ93" s="206"/>
    </row>
    <row r="94" spans="2:36" ht="4.5" customHeight="1" x14ac:dyDescent="0.35">
      <c r="B94" s="276"/>
      <c r="C94" s="79"/>
      <c r="D94" s="79"/>
      <c r="E94" s="79"/>
      <c r="F94" s="79"/>
      <c r="G94" s="79"/>
      <c r="H94" s="79"/>
      <c r="I94" s="79"/>
      <c r="J94" s="79"/>
      <c r="K94" s="79"/>
      <c r="L94" s="79"/>
      <c r="M94" s="79"/>
      <c r="N94" s="79"/>
      <c r="O94" s="79"/>
      <c r="P94" s="79"/>
      <c r="Q94" s="79"/>
      <c r="R94" s="79"/>
      <c r="S94" s="79"/>
      <c r="T94" s="79"/>
      <c r="U94" s="79"/>
      <c r="V94" s="79"/>
      <c r="W94" s="79"/>
      <c r="X94" s="79"/>
      <c r="Y94" s="79"/>
      <c r="Z94" s="79"/>
      <c r="AA94" s="79"/>
      <c r="AB94" s="79"/>
      <c r="AC94" s="79"/>
      <c r="AD94" s="79"/>
      <c r="AE94" s="79"/>
      <c r="AF94" s="79"/>
      <c r="AG94" s="79"/>
      <c r="AH94" s="79"/>
      <c r="AI94" s="79"/>
      <c r="AJ94" s="79"/>
    </row>
    <row r="95" spans="2:36" x14ac:dyDescent="0.35">
      <c r="B95" s="276"/>
    </row>
    <row r="96" spans="2:36" x14ac:dyDescent="0.35">
      <c r="B96" s="276"/>
      <c r="D96" s="167" t="s">
        <v>812</v>
      </c>
      <c r="E96" s="167"/>
      <c r="F96" s="167"/>
      <c r="G96" s="167"/>
      <c r="H96" s="167"/>
      <c r="I96" s="167"/>
      <c r="J96" s="167"/>
      <c r="K96" s="167"/>
      <c r="L96" s="167"/>
      <c r="M96" s="167"/>
      <c r="N96" s="167"/>
      <c r="O96" s="167"/>
      <c r="P96" s="167"/>
      <c r="Q96" s="167"/>
      <c r="R96" s="167"/>
      <c r="S96" s="167"/>
      <c r="T96" s="167"/>
      <c r="U96" s="167"/>
      <c r="V96" s="167"/>
      <c r="W96" s="167"/>
      <c r="X96" s="167"/>
      <c r="Y96" s="167"/>
      <c r="Z96" s="167"/>
      <c r="AA96" s="167"/>
      <c r="AB96" s="167"/>
      <c r="AC96" s="167"/>
      <c r="AD96" s="167"/>
      <c r="AE96" s="167"/>
      <c r="AF96" s="167"/>
      <c r="AG96" s="167"/>
      <c r="AH96" s="167"/>
      <c r="AI96" s="167"/>
      <c r="AJ96" s="167"/>
    </row>
    <row r="97" spans="2:36" ht="5.15" customHeight="1" x14ac:dyDescent="0.35">
      <c r="B97" s="276"/>
    </row>
    <row r="98" spans="2:36" s="91" customFormat="1" ht="20.149999999999999" customHeight="1" x14ac:dyDescent="0.35">
      <c r="B98" s="276"/>
      <c r="D98" s="190" t="s">
        <v>1497</v>
      </c>
      <c r="E98" s="191"/>
      <c r="F98" s="191"/>
      <c r="G98" s="191"/>
      <c r="H98" s="191"/>
      <c r="I98" s="191"/>
      <c r="J98" s="295"/>
      <c r="K98" s="271"/>
      <c r="L98" s="272"/>
      <c r="M98" s="272"/>
      <c r="N98" s="272"/>
      <c r="O98" s="272"/>
      <c r="P98" s="272"/>
      <c r="Q98" s="272"/>
      <c r="R98" s="272"/>
      <c r="S98" s="272"/>
      <c r="T98" s="273"/>
      <c r="U98" s="176" t="s">
        <v>831</v>
      </c>
      <c r="V98" s="177"/>
      <c r="W98" s="177"/>
      <c r="X98" s="177"/>
      <c r="Y98" s="177"/>
      <c r="Z98" s="177"/>
      <c r="AA98" s="177"/>
      <c r="AB98" s="177"/>
      <c r="AC98" s="177"/>
      <c r="AD98" s="188"/>
      <c r="AE98" s="188"/>
      <c r="AF98" s="188"/>
      <c r="AG98" s="188"/>
      <c r="AH98" s="188"/>
      <c r="AI98" s="188"/>
      <c r="AJ98" s="189"/>
    </row>
    <row r="99" spans="2:36" ht="5.15" customHeight="1" x14ac:dyDescent="0.35">
      <c r="B99" s="276"/>
    </row>
    <row r="100" spans="2:36" s="91" customFormat="1" ht="20.149999999999999" customHeight="1" x14ac:dyDescent="0.35">
      <c r="B100" s="276"/>
      <c r="D100" s="277" t="s">
        <v>832</v>
      </c>
      <c r="E100" s="278"/>
      <c r="F100" s="278"/>
      <c r="G100" s="278"/>
      <c r="H100" s="278"/>
      <c r="I100" s="278"/>
      <c r="J100" s="278"/>
      <c r="K100" s="278"/>
      <c r="L100" s="278"/>
      <c r="M100" s="309"/>
      <c r="N100" s="309"/>
      <c r="O100" s="309"/>
      <c r="P100" s="309"/>
      <c r="Q100" s="309"/>
      <c r="R100" s="309"/>
      <c r="S100" s="309"/>
      <c r="T100" s="309"/>
      <c r="U100" s="309"/>
      <c r="V100" s="309"/>
      <c r="W100" s="309"/>
      <c r="X100" s="309"/>
      <c r="Y100" s="309"/>
      <c r="Z100" s="309"/>
      <c r="AA100" s="309"/>
      <c r="AB100" s="309"/>
      <c r="AC100" s="309"/>
      <c r="AD100" s="309"/>
      <c r="AE100" s="309"/>
      <c r="AF100" s="309"/>
      <c r="AG100" s="309"/>
      <c r="AH100" s="309"/>
      <c r="AI100" s="309"/>
      <c r="AJ100" s="310"/>
    </row>
    <row r="101" spans="2:36" ht="5.15" customHeight="1" x14ac:dyDescent="0.35">
      <c r="B101" s="276"/>
    </row>
    <row r="102" spans="2:36" s="91" customFormat="1" ht="20.149999999999999" customHeight="1" x14ac:dyDescent="0.35">
      <c r="B102" s="276"/>
      <c r="D102" s="293" t="s">
        <v>841</v>
      </c>
      <c r="E102" s="294"/>
      <c r="F102" s="294"/>
      <c r="G102" s="294"/>
      <c r="H102" s="294"/>
      <c r="I102" s="294"/>
      <c r="J102" s="168"/>
      <c r="K102" s="168"/>
      <c r="L102" s="168"/>
      <c r="M102" s="168"/>
      <c r="N102" s="169"/>
      <c r="O102" s="293" t="s">
        <v>842</v>
      </c>
      <c r="P102" s="294"/>
      <c r="Q102" s="294"/>
      <c r="R102" s="294"/>
      <c r="S102" s="303"/>
      <c r="T102" s="303"/>
      <c r="U102" s="303"/>
      <c r="V102" s="303"/>
      <c r="W102" s="303"/>
      <c r="X102" s="303"/>
      <c r="Y102" s="303"/>
      <c r="Z102" s="303"/>
      <c r="AA102" s="303"/>
      <c r="AB102" s="303"/>
      <c r="AC102" s="303"/>
      <c r="AD102" s="304"/>
    </row>
    <row r="103" spans="2:36" ht="5.15" customHeight="1" x14ac:dyDescent="0.35">
      <c r="B103" s="276"/>
    </row>
    <row r="104" spans="2:36" s="92" customFormat="1" ht="20.149999999999999" customHeight="1" x14ac:dyDescent="0.35">
      <c r="B104" s="276"/>
      <c r="D104" s="300" t="s">
        <v>833</v>
      </c>
      <c r="E104" s="301"/>
      <c r="F104" s="301"/>
      <c r="G104" s="301"/>
      <c r="H104" s="301"/>
      <c r="I104" s="301"/>
      <c r="J104" s="170"/>
      <c r="K104" s="170"/>
      <c r="L104" s="170"/>
      <c r="M104" s="170"/>
      <c r="N104" s="171"/>
      <c r="O104" s="300" t="s">
        <v>834</v>
      </c>
      <c r="P104" s="301"/>
      <c r="Q104" s="301"/>
      <c r="R104" s="301"/>
      <c r="S104" s="170"/>
      <c r="T104" s="170"/>
      <c r="U104" s="170"/>
      <c r="V104" s="170"/>
      <c r="W104" s="170"/>
      <c r="X104" s="170"/>
      <c r="Y104" s="171"/>
      <c r="Z104" s="300" t="s">
        <v>1494</v>
      </c>
      <c r="AA104" s="301"/>
      <c r="AB104" s="301"/>
      <c r="AC104" s="301"/>
      <c r="AD104" s="301"/>
      <c r="AE104" s="301"/>
      <c r="AF104" s="299"/>
      <c r="AG104" s="170"/>
      <c r="AH104" s="170"/>
      <c r="AI104" s="170"/>
      <c r="AJ104" s="171"/>
    </row>
    <row r="105" spans="2:36" ht="5.15" customHeight="1" x14ac:dyDescent="0.35">
      <c r="B105" s="276"/>
    </row>
    <row r="106" spans="2:36" s="91" customFormat="1" ht="20.149999999999999" customHeight="1" x14ac:dyDescent="0.35">
      <c r="B106" s="276"/>
      <c r="D106" s="210" t="s">
        <v>835</v>
      </c>
      <c r="E106" s="211"/>
      <c r="F106" s="211"/>
      <c r="G106" s="211"/>
      <c r="H106" s="211"/>
      <c r="I106" s="211"/>
      <c r="J106" s="211"/>
      <c r="K106" s="211"/>
      <c r="L106" s="211"/>
      <c r="M106" s="211"/>
      <c r="N106" s="211"/>
      <c r="O106" s="211"/>
      <c r="P106" s="211"/>
      <c r="Q106" s="212"/>
      <c r="R106" s="207" t="s">
        <v>828</v>
      </c>
      <c r="S106" s="208"/>
      <c r="T106" s="208"/>
      <c r="U106" s="208"/>
      <c r="V106" s="209"/>
      <c r="W106" s="256"/>
      <c r="X106" s="257"/>
      <c r="Y106" s="257"/>
      <c r="Z106" s="257"/>
      <c r="AA106" s="257"/>
      <c r="AB106" s="258"/>
      <c r="AC106" s="207" t="s">
        <v>836</v>
      </c>
      <c r="AD106" s="208"/>
      <c r="AE106" s="208"/>
      <c r="AF106" s="203"/>
      <c r="AG106" s="203"/>
      <c r="AH106" s="203"/>
      <c r="AI106" s="203"/>
      <c r="AJ106" s="204"/>
    </row>
    <row r="107" spans="2:36" ht="5.15" customHeight="1" x14ac:dyDescent="0.35">
      <c r="B107" s="276"/>
    </row>
    <row r="108" spans="2:36" s="91" customFormat="1" ht="20.149999999999999" customHeight="1" x14ac:dyDescent="0.35">
      <c r="B108" s="276"/>
      <c r="D108" s="172" t="s">
        <v>2111</v>
      </c>
      <c r="E108" s="173"/>
      <c r="F108" s="173"/>
      <c r="G108" s="173"/>
      <c r="H108" s="205"/>
      <c r="I108" s="205"/>
      <c r="J108" s="205"/>
      <c r="K108" s="205"/>
      <c r="L108" s="205"/>
      <c r="M108" s="205"/>
      <c r="N108" s="205"/>
      <c r="O108" s="205"/>
      <c r="P108" s="205"/>
      <c r="Q108" s="205"/>
      <c r="R108" s="205"/>
      <c r="S108" s="205"/>
      <c r="T108" s="205"/>
      <c r="U108" s="205"/>
      <c r="V108" s="205"/>
      <c r="W108" s="205"/>
      <c r="X108" s="205"/>
      <c r="Y108" s="205"/>
      <c r="Z108" s="205"/>
      <c r="AA108" s="205"/>
      <c r="AB108" s="205"/>
      <c r="AC108" s="205"/>
      <c r="AD108" s="205"/>
      <c r="AE108" s="205"/>
      <c r="AF108" s="205"/>
      <c r="AG108" s="205"/>
      <c r="AH108" s="205"/>
      <c r="AI108" s="205"/>
      <c r="AJ108" s="206"/>
    </row>
    <row r="109" spans="2:36" ht="5.15" customHeight="1" x14ac:dyDescent="0.35">
      <c r="B109" s="276"/>
    </row>
    <row r="110" spans="2:36" s="91" customFormat="1" ht="20.149999999999999" customHeight="1" x14ac:dyDescent="0.35">
      <c r="B110" s="276"/>
      <c r="D110" s="172" t="s">
        <v>2147</v>
      </c>
      <c r="E110" s="173"/>
      <c r="F110" s="173"/>
      <c r="G110" s="173"/>
      <c r="H110" s="205"/>
      <c r="I110" s="205"/>
      <c r="J110" s="205"/>
      <c r="K110" s="205"/>
      <c r="L110" s="205"/>
      <c r="M110" s="205"/>
      <c r="N110" s="205"/>
      <c r="O110" s="205"/>
      <c r="P110" s="205"/>
      <c r="Q110" s="205"/>
      <c r="R110" s="205"/>
      <c r="S110" s="205"/>
      <c r="T110" s="205"/>
      <c r="U110" s="205"/>
      <c r="V110" s="205"/>
      <c r="W110" s="205"/>
      <c r="X110" s="205"/>
      <c r="Y110" s="205"/>
      <c r="Z110" s="205"/>
      <c r="AA110" s="205"/>
      <c r="AB110" s="205"/>
      <c r="AC110" s="205"/>
      <c r="AD110" s="205"/>
      <c r="AE110" s="205"/>
      <c r="AF110" s="205"/>
      <c r="AG110" s="205"/>
      <c r="AH110" s="205"/>
      <c r="AI110" s="205"/>
      <c r="AJ110" s="206"/>
    </row>
    <row r="111" spans="2:36" ht="13.5" customHeight="1" x14ac:dyDescent="0.35">
      <c r="B111" s="276"/>
    </row>
    <row r="112" spans="2:36" ht="14.5" x14ac:dyDescent="0.35">
      <c r="B112" s="276"/>
      <c r="D112" s="302" t="s">
        <v>837</v>
      </c>
      <c r="E112" s="302"/>
      <c r="F112" s="302"/>
      <c r="G112" s="302"/>
      <c r="H112" s="302"/>
      <c r="I112" s="302"/>
      <c r="J112" s="302"/>
      <c r="K112" s="302"/>
      <c r="L112" s="302"/>
      <c r="M112" s="302"/>
      <c r="N112" s="302"/>
      <c r="O112" s="302"/>
      <c r="P112" s="302"/>
      <c r="Q112" s="302"/>
      <c r="R112" s="302"/>
      <c r="S112" s="302"/>
      <c r="T112" s="302"/>
      <c r="U112" s="302"/>
      <c r="V112" s="302"/>
      <c r="W112" s="302"/>
      <c r="X112" s="302"/>
      <c r="Y112" s="302"/>
      <c r="Z112" s="302"/>
      <c r="AA112" s="302"/>
      <c r="AB112" s="302"/>
      <c r="AC112" s="302"/>
      <c r="AD112" s="302"/>
      <c r="AE112" s="302"/>
      <c r="AF112" s="302"/>
      <c r="AG112" s="302"/>
      <c r="AH112" s="302"/>
      <c r="AI112" s="302"/>
      <c r="AJ112" s="302"/>
    </row>
    <row r="113" spans="2:36" ht="5.15" customHeight="1" x14ac:dyDescent="0.35">
      <c r="B113" s="276"/>
    </row>
    <row r="114" spans="2:36" ht="20.149999999999999" customHeight="1" x14ac:dyDescent="0.35">
      <c r="B114" s="276"/>
      <c r="D114" s="296" t="s">
        <v>839</v>
      </c>
      <c r="E114" s="297"/>
      <c r="F114" s="297"/>
      <c r="G114" s="297"/>
      <c r="H114" s="297"/>
      <c r="I114" s="297"/>
      <c r="J114" s="297"/>
      <c r="K114" s="297"/>
      <c r="L114" s="297"/>
      <c r="M114" s="297"/>
      <c r="N114" s="297"/>
      <c r="O114" s="297"/>
      <c r="P114" s="298"/>
    </row>
    <row r="115" spans="2:36" ht="5.15" customHeight="1" x14ac:dyDescent="0.35">
      <c r="B115" s="276"/>
    </row>
    <row r="116" spans="2:36" ht="20.149999999999999" customHeight="1" x14ac:dyDescent="0.35">
      <c r="B116" s="276"/>
      <c r="D116" s="190" t="s">
        <v>810</v>
      </c>
      <c r="E116" s="191"/>
      <c r="F116" s="191"/>
      <c r="G116" s="191"/>
      <c r="H116" s="191"/>
      <c r="I116" s="174"/>
      <c r="J116" s="174"/>
      <c r="K116" s="174"/>
      <c r="L116" s="174"/>
      <c r="M116" s="174"/>
      <c r="N116" s="174"/>
      <c r="O116" s="174"/>
      <c r="P116" s="174"/>
      <c r="Q116" s="174"/>
      <c r="R116" s="174"/>
      <c r="S116" s="174"/>
      <c r="T116" s="174"/>
      <c r="U116" s="174"/>
      <c r="V116" s="174"/>
      <c r="W116" s="174"/>
      <c r="X116" s="174"/>
      <c r="Y116" s="174"/>
      <c r="Z116" s="174"/>
      <c r="AA116" s="174"/>
      <c r="AB116" s="175"/>
      <c r="AC116" s="190" t="s">
        <v>811</v>
      </c>
      <c r="AD116" s="191"/>
      <c r="AE116" s="191"/>
      <c r="AF116" s="174"/>
      <c r="AG116" s="174"/>
      <c r="AH116" s="174"/>
      <c r="AI116" s="174"/>
      <c r="AJ116" s="175"/>
    </row>
    <row r="117" spans="2:36" ht="5.15" customHeight="1" x14ac:dyDescent="0.35">
      <c r="B117" s="276"/>
      <c r="D117" s="70"/>
      <c r="E117" s="70"/>
      <c r="F117" s="70"/>
      <c r="G117" s="70"/>
      <c r="H117" s="70"/>
      <c r="I117" s="70"/>
      <c r="J117" s="70"/>
      <c r="K117" s="71"/>
      <c r="L117" s="71"/>
      <c r="M117" s="53"/>
      <c r="N117" s="53"/>
      <c r="O117" s="53"/>
      <c r="P117" s="53"/>
      <c r="Q117" s="53"/>
      <c r="R117" s="53"/>
      <c r="S117" s="53"/>
      <c r="T117" s="53"/>
      <c r="U117" s="53"/>
      <c r="V117" s="53"/>
      <c r="W117" s="53"/>
      <c r="X117" s="53"/>
      <c r="Y117" s="53"/>
      <c r="Z117" s="53"/>
      <c r="AA117" s="53"/>
      <c r="AC117" s="53"/>
      <c r="AD117" s="53"/>
      <c r="AE117" s="53"/>
      <c r="AF117" s="53"/>
      <c r="AG117" s="53"/>
      <c r="AI117" s="71"/>
      <c r="AJ117" s="71"/>
    </row>
    <row r="118" spans="2:36" ht="20.149999999999999" customHeight="1" x14ac:dyDescent="0.35">
      <c r="B118" s="276"/>
      <c r="D118" s="201" t="s">
        <v>814</v>
      </c>
      <c r="E118" s="202"/>
      <c r="F118" s="202"/>
      <c r="G118" s="202"/>
      <c r="H118" s="202"/>
      <c r="I118" s="174"/>
      <c r="J118" s="174"/>
      <c r="K118" s="174"/>
      <c r="L118" s="175"/>
      <c r="M118" s="176" t="s">
        <v>815</v>
      </c>
      <c r="N118" s="177"/>
      <c r="O118" s="177"/>
      <c r="P118" s="177"/>
      <c r="Q118" s="205"/>
      <c r="R118" s="205"/>
      <c r="S118" s="205"/>
      <c r="T118" s="205"/>
      <c r="U118" s="205"/>
      <c r="V118" s="205"/>
      <c r="W118" s="205"/>
      <c r="X118" s="205"/>
      <c r="Y118" s="205"/>
      <c r="Z118" s="205"/>
      <c r="AA118" s="205"/>
      <c r="AB118" s="206"/>
      <c r="AC118" s="190" t="s">
        <v>816</v>
      </c>
      <c r="AD118" s="191"/>
      <c r="AE118" s="191"/>
      <c r="AF118" s="286"/>
      <c r="AG118" s="286"/>
      <c r="AH118" s="286"/>
      <c r="AI118" s="286"/>
      <c r="AJ118" s="287"/>
    </row>
    <row r="119" spans="2:36" ht="5.15" customHeight="1" x14ac:dyDescent="0.35">
      <c r="B119" s="276"/>
      <c r="D119" s="70"/>
      <c r="E119" s="70"/>
    </row>
    <row r="120" spans="2:36" ht="20.149999999999999" customHeight="1" x14ac:dyDescent="0.35">
      <c r="B120" s="276"/>
      <c r="D120" s="201" t="s">
        <v>819</v>
      </c>
      <c r="E120" s="202"/>
      <c r="F120" s="202"/>
      <c r="G120" s="202"/>
      <c r="H120" s="202"/>
      <c r="I120" s="213"/>
      <c r="J120" s="213"/>
      <c r="K120" s="213"/>
      <c r="L120" s="213"/>
      <c r="M120" s="213"/>
      <c r="N120" s="213"/>
      <c r="O120" s="213"/>
      <c r="P120" s="213"/>
      <c r="Q120" s="213"/>
      <c r="R120" s="213"/>
      <c r="S120" s="213"/>
      <c r="T120" s="213"/>
      <c r="U120" s="213"/>
      <c r="V120" s="213"/>
      <c r="W120" s="213"/>
      <c r="X120" s="213"/>
      <c r="Y120" s="213"/>
      <c r="Z120" s="213"/>
      <c r="AA120" s="213"/>
      <c r="AB120" s="214"/>
      <c r="AC120" s="190" t="s">
        <v>818</v>
      </c>
      <c r="AD120" s="191"/>
      <c r="AE120" s="191"/>
      <c r="AF120" s="174"/>
      <c r="AG120" s="174"/>
      <c r="AH120" s="174"/>
      <c r="AI120" s="174"/>
      <c r="AJ120" s="175"/>
    </row>
    <row r="121" spans="2:36" ht="8.25" customHeight="1" x14ac:dyDescent="0.35">
      <c r="B121" s="276"/>
    </row>
    <row r="122" spans="2:36" ht="5.15" customHeight="1" x14ac:dyDescent="0.35">
      <c r="B122" s="69"/>
    </row>
    <row r="123" spans="2:36" ht="15" customHeight="1" x14ac:dyDescent="0.35">
      <c r="D123" s="192" t="s">
        <v>840</v>
      </c>
      <c r="E123" s="193"/>
      <c r="F123" s="193"/>
      <c r="G123" s="193"/>
      <c r="H123" s="193"/>
      <c r="I123" s="193"/>
      <c r="J123" s="193"/>
      <c r="K123" s="193"/>
      <c r="L123" s="193"/>
      <c r="M123" s="193"/>
      <c r="N123" s="193"/>
      <c r="O123" s="193"/>
      <c r="P123" s="193"/>
      <c r="Q123" s="193"/>
      <c r="R123" s="193"/>
      <c r="S123" s="193"/>
      <c r="T123" s="193"/>
      <c r="U123" s="193"/>
      <c r="V123" s="193"/>
      <c r="W123" s="193"/>
      <c r="X123" s="193"/>
      <c r="Y123" s="193"/>
      <c r="Z123" s="193"/>
      <c r="AA123" s="193"/>
      <c r="AB123" s="193"/>
      <c r="AC123" s="193"/>
      <c r="AD123" s="193"/>
      <c r="AE123" s="193"/>
      <c r="AF123" s="193"/>
      <c r="AG123" s="193"/>
      <c r="AH123" s="193"/>
      <c r="AI123" s="193"/>
      <c r="AJ123" s="194"/>
    </row>
    <row r="124" spans="2:36" ht="15.75" customHeight="1" x14ac:dyDescent="0.35">
      <c r="D124" s="195"/>
      <c r="E124" s="196"/>
      <c r="F124" s="196"/>
      <c r="G124" s="196"/>
      <c r="H124" s="196"/>
      <c r="I124" s="196"/>
      <c r="J124" s="196"/>
      <c r="K124" s="196"/>
      <c r="L124" s="196"/>
      <c r="M124" s="196"/>
      <c r="N124" s="196"/>
      <c r="O124" s="196"/>
      <c r="P124" s="196"/>
      <c r="Q124" s="196"/>
      <c r="R124" s="196"/>
      <c r="S124" s="196"/>
      <c r="T124" s="196"/>
      <c r="U124" s="196"/>
      <c r="V124" s="196"/>
      <c r="W124" s="196"/>
      <c r="X124" s="196"/>
      <c r="Y124" s="196"/>
      <c r="Z124" s="196"/>
      <c r="AA124" s="196"/>
      <c r="AB124" s="196"/>
      <c r="AC124" s="196"/>
      <c r="AD124" s="196"/>
      <c r="AE124" s="196"/>
      <c r="AF124" s="196"/>
      <c r="AG124" s="196"/>
      <c r="AH124" s="196"/>
      <c r="AI124" s="196"/>
      <c r="AJ124" s="197"/>
    </row>
    <row r="125" spans="2:36" ht="15.75" customHeight="1" x14ac:dyDescent="0.35">
      <c r="D125" s="198"/>
      <c r="E125" s="199"/>
      <c r="F125" s="199"/>
      <c r="G125" s="199"/>
      <c r="H125" s="199"/>
      <c r="I125" s="199"/>
      <c r="J125" s="199"/>
      <c r="K125" s="199"/>
      <c r="L125" s="199"/>
      <c r="M125" s="199"/>
      <c r="N125" s="199"/>
      <c r="O125" s="199"/>
      <c r="P125" s="199"/>
      <c r="Q125" s="199"/>
      <c r="R125" s="199"/>
      <c r="S125" s="199"/>
      <c r="T125" s="199"/>
      <c r="U125" s="199"/>
      <c r="V125" s="199"/>
      <c r="W125" s="199"/>
      <c r="X125" s="199"/>
      <c r="Y125" s="199"/>
      <c r="Z125" s="199"/>
      <c r="AA125" s="199"/>
      <c r="AB125" s="199"/>
      <c r="AC125" s="199"/>
      <c r="AD125" s="199"/>
      <c r="AE125" s="199"/>
      <c r="AF125" s="199"/>
      <c r="AG125" s="199"/>
      <c r="AH125" s="199"/>
      <c r="AI125" s="199"/>
      <c r="AJ125" s="200"/>
    </row>
    <row r="126" spans="2:36" ht="5.25" customHeight="1" x14ac:dyDescent="0.35">
      <c r="B126" s="68"/>
    </row>
    <row r="127" spans="2:36" x14ac:dyDescent="0.35">
      <c r="B127" s="68"/>
    </row>
    <row r="128" spans="2:36" x14ac:dyDescent="0.35">
      <c r="B128" s="68"/>
      <c r="D128" s="167" t="s">
        <v>1503</v>
      </c>
      <c r="E128" s="167"/>
      <c r="F128" s="167"/>
      <c r="G128" s="167"/>
      <c r="H128" s="167"/>
      <c r="I128" s="167"/>
      <c r="J128" s="167"/>
      <c r="K128" s="167"/>
      <c r="L128" s="167"/>
      <c r="M128" s="167"/>
      <c r="N128" s="167"/>
      <c r="O128" s="167"/>
      <c r="P128" s="167"/>
      <c r="Q128" s="167"/>
      <c r="R128" s="167"/>
      <c r="S128" s="167"/>
      <c r="T128" s="167"/>
      <c r="U128" s="167"/>
      <c r="V128" s="167"/>
      <c r="W128" s="167"/>
      <c r="X128" s="167"/>
      <c r="Y128" s="167"/>
      <c r="Z128" s="167"/>
      <c r="AA128" s="167"/>
      <c r="AB128" s="167"/>
      <c r="AC128" s="167"/>
      <c r="AD128" s="167"/>
      <c r="AE128" s="167"/>
      <c r="AF128" s="167"/>
      <c r="AG128" s="167"/>
      <c r="AH128" s="167"/>
      <c r="AI128" s="167"/>
      <c r="AJ128" s="167"/>
    </row>
    <row r="129" spans="2:36" ht="5.15" customHeight="1" x14ac:dyDescent="0.35">
      <c r="B129" s="68"/>
      <c r="D129" s="81"/>
    </row>
    <row r="130" spans="2:36" x14ac:dyDescent="0.35">
      <c r="B130" s="68"/>
      <c r="D130" s="151" t="s">
        <v>1506</v>
      </c>
      <c r="E130" s="152"/>
      <c r="F130" s="152"/>
      <c r="G130" s="152"/>
      <c r="H130" s="152"/>
      <c r="I130" s="152"/>
      <c r="J130" s="152"/>
      <c r="K130" s="307"/>
      <c r="L130" s="307"/>
      <c r="M130" s="307"/>
      <c r="N130" s="307"/>
      <c r="O130" s="308"/>
      <c r="P130" s="230" t="s">
        <v>1505</v>
      </c>
      <c r="Q130" s="231"/>
      <c r="R130" s="231"/>
      <c r="S130" s="156"/>
      <c r="T130" s="156"/>
      <c r="U130" s="156"/>
      <c r="V130" s="156"/>
      <c r="W130" s="156"/>
      <c r="X130" s="156"/>
      <c r="Y130" s="156"/>
      <c r="Z130" s="230" t="s">
        <v>1507</v>
      </c>
      <c r="AA130" s="231"/>
      <c r="AB130" s="231"/>
      <c r="AC130" s="231"/>
      <c r="AD130" s="267"/>
      <c r="AE130" s="267"/>
      <c r="AF130" s="267"/>
      <c r="AG130" s="267"/>
      <c r="AH130" s="267"/>
      <c r="AI130" s="267"/>
      <c r="AJ130" s="268"/>
    </row>
    <row r="131" spans="2:36" ht="5.15" customHeight="1" x14ac:dyDescent="0.35">
      <c r="B131" s="68"/>
      <c r="D131"/>
    </row>
    <row r="132" spans="2:36" s="51" customFormat="1" x14ac:dyDescent="0.35">
      <c r="B132" s="68"/>
      <c r="D132" s="151" t="s">
        <v>1508</v>
      </c>
      <c r="E132" s="152"/>
      <c r="F132" s="152"/>
      <c r="G132" s="152"/>
      <c r="H132" s="152"/>
      <c r="I132" s="152"/>
      <c r="J132" s="152"/>
      <c r="K132" s="153"/>
      <c r="L132" s="153"/>
      <c r="M132" s="153"/>
      <c r="N132" s="153"/>
      <c r="O132" s="153"/>
      <c r="P132" s="153"/>
      <c r="Q132" s="153"/>
      <c r="R132" s="153"/>
      <c r="S132" s="153"/>
      <c r="T132" s="153"/>
      <c r="U132" s="153"/>
      <c r="V132" s="153"/>
      <c r="W132" s="153"/>
      <c r="X132" s="153"/>
      <c r="Y132" s="153"/>
      <c r="Z132" s="153"/>
      <c r="AA132" s="153"/>
      <c r="AB132" s="153"/>
      <c r="AC132" s="153"/>
      <c r="AD132" s="153"/>
      <c r="AE132" s="153"/>
      <c r="AF132" s="153"/>
      <c r="AG132" s="153"/>
      <c r="AH132" s="153"/>
      <c r="AI132" s="153"/>
      <c r="AJ132" s="255"/>
    </row>
    <row r="133" spans="2:36" s="51" customFormat="1" ht="5.15" customHeight="1" x14ac:dyDescent="0.35">
      <c r="B133" s="68"/>
      <c r="D133" s="81"/>
    </row>
    <row r="134" spans="2:36" s="51" customFormat="1" x14ac:dyDescent="0.35">
      <c r="B134" s="68"/>
      <c r="D134" s="151" t="s">
        <v>1504</v>
      </c>
      <c r="E134" s="152"/>
      <c r="F134" s="152"/>
      <c r="G134" s="152"/>
      <c r="H134" s="152"/>
      <c r="I134" s="152"/>
      <c r="J134" s="152"/>
      <c r="K134" s="153"/>
      <c r="L134" s="153"/>
      <c r="M134" s="153"/>
      <c r="N134" s="153"/>
      <c r="O134" s="153"/>
      <c r="P134" s="153"/>
      <c r="Q134" s="153"/>
      <c r="R134" s="153"/>
      <c r="S134" s="153"/>
      <c r="T134" s="153"/>
      <c r="U134" s="153"/>
      <c r="V134" s="153"/>
      <c r="W134" s="153"/>
      <c r="X134" s="153"/>
      <c r="Y134" s="153"/>
      <c r="Z134" s="153"/>
      <c r="AA134" s="153"/>
      <c r="AB134" s="153"/>
      <c r="AC134" s="153"/>
      <c r="AD134" s="153"/>
      <c r="AE134" s="153"/>
      <c r="AF134" s="153"/>
      <c r="AG134" s="153"/>
      <c r="AH134" s="153"/>
      <c r="AI134" s="153"/>
      <c r="AJ134" s="255"/>
    </row>
    <row r="135" spans="2:36" s="51" customFormat="1" ht="5.15" customHeight="1" x14ac:dyDescent="0.35">
      <c r="B135" s="68"/>
      <c r="D135" s="81"/>
    </row>
    <row r="136" spans="2:36" s="51" customFormat="1" x14ac:dyDescent="0.35">
      <c r="B136" s="68"/>
      <c r="D136" s="151" t="s">
        <v>2128</v>
      </c>
      <c r="E136" s="152"/>
      <c r="F136" s="152"/>
      <c r="G136" s="152"/>
      <c r="H136" s="152"/>
      <c r="I136" s="152"/>
      <c r="J136" s="152"/>
      <c r="K136" s="154" t="str">
        <f>IFERROR(VLOOKUP(Ramo_Atividade!AZ2,Ramo_Atividade!$BA:$BE,5,FALSE),"Confira a indicação do Grupo ou o Ramo de Atividade")</f>
        <v>Confira a indicação do Grupo ou o Ramo de Atividade</v>
      </c>
      <c r="L136" s="154"/>
      <c r="M136" s="154"/>
      <c r="N136" s="154"/>
      <c r="O136" s="154"/>
      <c r="P136" s="154"/>
      <c r="Q136" s="154"/>
      <c r="R136" s="154"/>
      <c r="S136" s="154"/>
      <c r="T136" s="154"/>
      <c r="U136" s="154"/>
      <c r="V136" s="154"/>
      <c r="W136" s="154"/>
      <c r="X136" s="154"/>
      <c r="Y136" s="154"/>
      <c r="Z136" s="154"/>
      <c r="AA136" s="155"/>
      <c r="AB136" s="230"/>
      <c r="AC136" s="231"/>
      <c r="AD136" s="231"/>
      <c r="AE136" s="231"/>
      <c r="AF136" s="154"/>
      <c r="AG136" s="154"/>
      <c r="AH136" s="154"/>
      <c r="AI136" s="154"/>
      <c r="AJ136" s="155"/>
    </row>
    <row r="137" spans="2:36" s="51" customFormat="1" ht="5.15" customHeight="1" x14ac:dyDescent="0.35">
      <c r="B137" s="68"/>
      <c r="D137" s="81"/>
    </row>
    <row r="138" spans="2:36" s="51" customFormat="1" x14ac:dyDescent="0.35">
      <c r="B138" s="68"/>
      <c r="D138" s="151" t="s">
        <v>2127</v>
      </c>
      <c r="E138" s="152"/>
      <c r="F138" s="152"/>
      <c r="G138" s="152"/>
      <c r="H138" s="152"/>
      <c r="I138" s="152"/>
      <c r="J138" s="152"/>
      <c r="K138" s="153"/>
      <c r="L138" s="153"/>
      <c r="M138" s="153"/>
      <c r="N138" s="153"/>
      <c r="O138" s="153"/>
      <c r="P138" s="153"/>
      <c r="Q138" s="153"/>
      <c r="R138" s="153"/>
      <c r="S138" s="153"/>
      <c r="T138" s="153"/>
      <c r="U138" s="153"/>
      <c r="V138" s="153"/>
      <c r="W138" s="153"/>
      <c r="X138" s="153"/>
      <c r="Y138" s="153"/>
      <c r="Z138" s="153"/>
      <c r="AA138" s="153"/>
      <c r="AB138" s="154" t="str">
        <f>IFERROR(VLOOKUP(K138,Dados!N:O,2,FALSE),"")</f>
        <v/>
      </c>
      <c r="AC138" s="154"/>
      <c r="AD138" s="154"/>
      <c r="AE138" s="154"/>
      <c r="AF138" s="154"/>
      <c r="AG138" s="154"/>
      <c r="AH138" s="154"/>
      <c r="AI138" s="154"/>
      <c r="AJ138" s="155"/>
    </row>
    <row r="139" spans="2:36" s="51" customFormat="1" ht="5.15" customHeight="1" x14ac:dyDescent="0.35">
      <c r="B139" s="68"/>
      <c r="D139" s="81"/>
    </row>
    <row r="140" spans="2:36" s="51" customFormat="1" x14ac:dyDescent="0.35">
      <c r="B140" s="68"/>
      <c r="D140" s="151" t="s">
        <v>2129</v>
      </c>
      <c r="E140" s="152"/>
      <c r="F140" s="152"/>
      <c r="G140" s="152"/>
      <c r="H140" s="152"/>
      <c r="I140" s="152"/>
      <c r="J140" s="152"/>
      <c r="K140" s="153"/>
      <c r="L140" s="153"/>
      <c r="M140" s="153"/>
      <c r="N140" s="153"/>
      <c r="O140" s="153"/>
      <c r="P140" s="153"/>
      <c r="Q140" s="153"/>
      <c r="R140" s="153"/>
      <c r="S140" s="153"/>
      <c r="T140" s="153"/>
      <c r="U140" s="153"/>
      <c r="V140" s="153"/>
      <c r="W140" s="153"/>
      <c r="X140" s="153"/>
      <c r="Y140" s="153"/>
      <c r="Z140" s="153"/>
      <c r="AA140" s="153"/>
      <c r="AB140" s="154"/>
      <c r="AC140" s="154"/>
      <c r="AD140" s="154"/>
      <c r="AE140" s="154"/>
      <c r="AF140" s="154"/>
      <c r="AG140" s="154"/>
      <c r="AH140" s="154"/>
      <c r="AI140" s="154"/>
      <c r="AJ140" s="155"/>
    </row>
    <row r="141" spans="2:36" s="51" customFormat="1" ht="5.15" customHeight="1" x14ac:dyDescent="0.35">
      <c r="B141" s="68"/>
      <c r="D141" s="81"/>
    </row>
    <row r="142" spans="2:36" s="51" customFormat="1" ht="15.75" customHeight="1" x14ac:dyDescent="0.35">
      <c r="B142" s="68"/>
      <c r="C142" s="68"/>
      <c r="D142" s="151" t="s">
        <v>2130</v>
      </c>
      <c r="E142" s="152"/>
      <c r="F142" s="152"/>
      <c r="G142" s="152"/>
      <c r="H142" s="152"/>
      <c r="I142" s="152"/>
      <c r="J142" s="152"/>
      <c r="K142" s="156"/>
      <c r="L142" s="156"/>
      <c r="M142" s="156"/>
      <c r="N142" s="156"/>
      <c r="O142" s="156"/>
      <c r="P142" s="156"/>
      <c r="Q142" s="156"/>
      <c r="R142" s="156"/>
      <c r="S142" s="156"/>
      <c r="T142" s="156"/>
      <c r="U142" s="156"/>
      <c r="V142" s="156"/>
      <c r="W142" s="156"/>
      <c r="X142" s="156"/>
      <c r="Y142" s="156"/>
      <c r="Z142" s="156"/>
      <c r="AA142" s="156"/>
      <c r="AB142" s="156"/>
      <c r="AC142" s="156"/>
      <c r="AD142" s="156"/>
      <c r="AE142" s="156"/>
      <c r="AF142" s="156"/>
      <c r="AG142" s="156"/>
      <c r="AH142" s="156"/>
      <c r="AI142" s="156"/>
      <c r="AJ142" s="157"/>
    </row>
    <row r="143" spans="2:36" s="51" customFormat="1" ht="5.15" customHeight="1" x14ac:dyDescent="0.35">
      <c r="B143" s="68"/>
      <c r="D143" s="81"/>
    </row>
    <row r="144" spans="2:36" s="51" customFormat="1" ht="15.75" customHeight="1" x14ac:dyDescent="0.35">
      <c r="B144" s="68"/>
      <c r="C144" s="68"/>
      <c r="D144" s="151" t="s">
        <v>2131</v>
      </c>
      <c r="E144" s="152"/>
      <c r="F144" s="152"/>
      <c r="G144" s="152"/>
      <c r="H144" s="152"/>
      <c r="I144" s="152"/>
      <c r="J144" s="152"/>
      <c r="K144" s="156"/>
      <c r="L144" s="156"/>
      <c r="M144" s="156"/>
      <c r="N144" s="156"/>
      <c r="O144" s="156"/>
      <c r="P144" s="156"/>
      <c r="Q144" s="156"/>
      <c r="R144" s="156"/>
      <c r="S144" s="156"/>
      <c r="T144" s="156"/>
      <c r="U144" s="156"/>
      <c r="V144" s="156"/>
      <c r="W144" s="156"/>
      <c r="X144" s="156"/>
      <c r="Y144" s="156"/>
      <c r="Z144" s="156"/>
      <c r="AA144" s="156"/>
      <c r="AB144" s="156"/>
      <c r="AC144" s="156"/>
      <c r="AD144" s="156"/>
      <c r="AE144" s="156"/>
      <c r="AF144" s="156"/>
      <c r="AG144" s="156"/>
      <c r="AH144" s="156"/>
      <c r="AI144" s="156"/>
      <c r="AJ144" s="157"/>
    </row>
    <row r="145" spans="2:38" s="51" customFormat="1" ht="5.15" customHeight="1" x14ac:dyDescent="0.35">
      <c r="B145" s="68"/>
      <c r="D145" s="81"/>
    </row>
    <row r="146" spans="2:38" s="51" customFormat="1" ht="15.75" customHeight="1" x14ac:dyDescent="0.35">
      <c r="B146" s="68"/>
      <c r="C146" s="68"/>
      <c r="D146" s="151" t="s">
        <v>23</v>
      </c>
      <c r="E146" s="152"/>
      <c r="F146" s="152"/>
      <c r="G146" s="152"/>
      <c r="H146" s="152"/>
      <c r="I146" s="152"/>
      <c r="J146" s="152"/>
      <c r="K146" s="156"/>
      <c r="L146" s="156"/>
      <c r="M146" s="156"/>
      <c r="N146" s="156"/>
      <c r="O146" s="156"/>
      <c r="P146" s="156"/>
      <c r="Q146" s="156"/>
      <c r="R146" s="156"/>
      <c r="S146" s="156"/>
      <c r="T146" s="156"/>
      <c r="U146" s="156"/>
      <c r="V146" s="156"/>
      <c r="W146" s="156"/>
      <c r="X146" s="156"/>
      <c r="Y146" s="156"/>
      <c r="Z146" s="156"/>
      <c r="AA146" s="156"/>
      <c r="AB146" s="156"/>
      <c r="AC146" s="156"/>
      <c r="AD146" s="156"/>
      <c r="AE146" s="156"/>
      <c r="AF146" s="156"/>
      <c r="AG146" s="156"/>
      <c r="AH146" s="156"/>
      <c r="AI146" s="156"/>
      <c r="AJ146" s="157"/>
    </row>
    <row r="147" spans="2:38" s="51" customFormat="1" ht="15.75" customHeight="1" x14ac:dyDescent="0.35">
      <c r="B147" s="68"/>
      <c r="C147" s="68"/>
      <c r="D147" s="68"/>
      <c r="E147" s="68"/>
      <c r="F147" s="68"/>
      <c r="G147" s="68"/>
      <c r="H147" s="68"/>
      <c r="I147" s="68"/>
      <c r="J147" s="68"/>
      <c r="K147" s="68"/>
      <c r="L147" s="68"/>
      <c r="M147" s="68"/>
      <c r="N147" s="68"/>
      <c r="O147" s="68"/>
      <c r="P147" s="53"/>
      <c r="Q147" s="53"/>
      <c r="R147" s="53"/>
      <c r="S147" s="53"/>
      <c r="T147" s="53"/>
      <c r="U147" s="53"/>
      <c r="V147" s="53"/>
      <c r="W147" s="53"/>
      <c r="X147" s="53"/>
      <c r="Y147" s="53"/>
      <c r="Z147" s="53"/>
      <c r="AA147" s="53"/>
      <c r="AB147" s="53"/>
      <c r="AC147" s="53"/>
      <c r="AD147" s="53"/>
      <c r="AE147" s="53"/>
      <c r="AF147" s="53"/>
      <c r="AG147" s="53"/>
      <c r="AH147" s="53"/>
      <c r="AI147" s="53"/>
      <c r="AJ147" s="53"/>
    </row>
    <row r="148" spans="2:38" s="51" customFormat="1" ht="15.75" customHeight="1" x14ac:dyDescent="0.35">
      <c r="B148" s="68"/>
      <c r="C148" s="68"/>
      <c r="D148" s="167" t="s">
        <v>2151</v>
      </c>
      <c r="E148" s="167"/>
      <c r="F148" s="167"/>
      <c r="G148" s="167"/>
      <c r="H148" s="167"/>
      <c r="I148" s="167"/>
      <c r="J148" s="167"/>
      <c r="K148" s="167"/>
      <c r="L148" s="167"/>
      <c r="M148" s="167"/>
      <c r="N148" s="167"/>
      <c r="O148" s="167"/>
      <c r="P148" s="167"/>
      <c r="Q148" s="167"/>
      <c r="R148" s="167"/>
      <c r="S148" s="167"/>
      <c r="T148" s="167"/>
      <c r="U148" s="167"/>
      <c r="V148" s="167"/>
      <c r="W148" s="167"/>
      <c r="X148" s="167"/>
      <c r="Y148" s="167"/>
      <c r="Z148" s="167"/>
      <c r="AA148" s="167"/>
      <c r="AB148" s="167"/>
      <c r="AC148" s="167"/>
      <c r="AD148" s="167"/>
      <c r="AE148" s="167"/>
      <c r="AF148" s="167"/>
      <c r="AG148" s="167"/>
      <c r="AH148" s="167"/>
      <c r="AI148" s="167"/>
      <c r="AJ148" s="167"/>
    </row>
    <row r="149" spans="2:38" s="51" customFormat="1" ht="5.15" customHeight="1" x14ac:dyDescent="0.35">
      <c r="B149" s="68"/>
      <c r="C149" s="68"/>
      <c r="D149" s="81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</row>
    <row r="150" spans="2:38" s="51" customFormat="1" ht="15.75" customHeight="1" x14ac:dyDescent="0.35">
      <c r="B150" s="68"/>
      <c r="C150" s="68"/>
      <c r="D150" s="145" t="s">
        <v>53</v>
      </c>
      <c r="E150" s="145"/>
      <c r="F150" s="145"/>
      <c r="G150" s="145"/>
      <c r="H150" s="145"/>
      <c r="I150" s="145"/>
      <c r="J150" s="145"/>
      <c r="K150" s="145"/>
      <c r="L150" s="145"/>
      <c r="M150" s="145"/>
      <c r="N150" s="145"/>
      <c r="O150" s="145"/>
      <c r="P150" s="145"/>
      <c r="Q150" s="145"/>
      <c r="R150" s="145"/>
      <c r="S150" s="145"/>
      <c r="T150" s="145"/>
      <c r="U150" s="145"/>
      <c r="V150" s="145"/>
      <c r="W150" s="145"/>
      <c r="X150" s="145"/>
      <c r="Y150" s="145"/>
      <c r="Z150" s="145"/>
      <c r="AA150" s="145"/>
      <c r="AB150" s="145"/>
      <c r="AC150" s="145"/>
      <c r="AD150" s="145"/>
      <c r="AE150" s="145"/>
      <c r="AF150" s="145"/>
      <c r="AG150" s="145"/>
      <c r="AH150" s="145"/>
      <c r="AI150" s="145"/>
      <c r="AJ150" s="145"/>
    </row>
    <row r="151" spans="2:38" s="51" customFormat="1" ht="5.15" customHeight="1" x14ac:dyDescent="0.35">
      <c r="B151" s="68"/>
      <c r="C151" s="68"/>
      <c r="L151" s="68"/>
      <c r="M151" s="68"/>
      <c r="N151" s="68"/>
      <c r="O151" s="68"/>
      <c r="P151" s="53"/>
      <c r="Q151" s="53"/>
      <c r="R151" s="53"/>
      <c r="S151" s="53"/>
      <c r="T151" s="53"/>
      <c r="U151" s="53"/>
      <c r="V151" s="53"/>
      <c r="W151" s="53"/>
      <c r="X151" s="53"/>
      <c r="Y151" s="53"/>
      <c r="Z151" s="53"/>
      <c r="AA151" s="53"/>
      <c r="AB151" s="53"/>
      <c r="AC151" s="53"/>
      <c r="AD151" s="53"/>
      <c r="AE151" s="53"/>
      <c r="AF151" s="53"/>
      <c r="AG151" s="53"/>
      <c r="AH151" s="53"/>
      <c r="AI151" s="53"/>
      <c r="AJ151" s="53"/>
      <c r="AK151" s="109"/>
      <c r="AL151" s="109"/>
    </row>
    <row r="152" spans="2:38" s="51" customFormat="1" ht="15.75" customHeight="1" x14ac:dyDescent="0.35">
      <c r="B152" s="68"/>
      <c r="C152" s="68"/>
      <c r="D152" s="149" t="s">
        <v>54</v>
      </c>
      <c r="E152" s="150"/>
      <c r="F152" s="150"/>
      <c r="G152" s="150"/>
      <c r="H152" s="150"/>
      <c r="I152" s="150"/>
      <c r="J152" s="150"/>
      <c r="K152" s="150"/>
      <c r="L152" s="156"/>
      <c r="M152" s="156"/>
      <c r="N152" s="157"/>
      <c r="O152" s="127"/>
      <c r="AB152" s="149" t="s">
        <v>2152</v>
      </c>
      <c r="AC152" s="150"/>
      <c r="AD152" s="150"/>
      <c r="AE152" s="150"/>
      <c r="AF152" s="150"/>
      <c r="AG152" s="150"/>
      <c r="AH152" s="150"/>
      <c r="AI152" s="156"/>
      <c r="AJ152" s="157"/>
    </row>
    <row r="153" spans="2:38" s="51" customFormat="1" ht="5.15" customHeight="1" x14ac:dyDescent="0.35">
      <c r="B153" s="68"/>
      <c r="C153" s="68"/>
      <c r="M153" s="68"/>
      <c r="N153" s="68"/>
      <c r="O153" s="68"/>
      <c r="AI153" s="53"/>
    </row>
    <row r="154" spans="2:38" s="51" customFormat="1" ht="15.75" customHeight="1" x14ac:dyDescent="0.35">
      <c r="B154" s="68"/>
      <c r="C154" s="68"/>
      <c r="D154" s="149" t="s">
        <v>56</v>
      </c>
      <c r="E154" s="150"/>
      <c r="F154" s="150"/>
      <c r="G154" s="150"/>
      <c r="H154" s="150"/>
      <c r="I154" s="150"/>
      <c r="J154" s="150"/>
      <c r="K154" s="150"/>
      <c r="L154" s="158"/>
      <c r="M154" s="158"/>
      <c r="N154" s="159"/>
      <c r="O154" s="128"/>
      <c r="AB154" s="149" t="s">
        <v>57</v>
      </c>
      <c r="AC154" s="150"/>
      <c r="AD154" s="150"/>
      <c r="AE154" s="150"/>
      <c r="AF154" s="150"/>
      <c r="AG154" s="150"/>
      <c r="AH154" s="150"/>
      <c r="AI154" s="156"/>
      <c r="AJ154" s="157"/>
    </row>
    <row r="155" spans="2:38" s="51" customFormat="1" ht="5.15" customHeight="1" x14ac:dyDescent="0.35">
      <c r="B155" s="68"/>
      <c r="C155" s="68"/>
      <c r="M155" s="68"/>
      <c r="N155" s="68"/>
      <c r="O155" s="68"/>
      <c r="AI155" s="53"/>
    </row>
    <row r="156" spans="2:38" s="51" customFormat="1" ht="15.75" customHeight="1" x14ac:dyDescent="0.35">
      <c r="B156" s="68"/>
      <c r="C156" s="68"/>
      <c r="D156" s="149" t="s">
        <v>58</v>
      </c>
      <c r="E156" s="150"/>
      <c r="F156" s="150"/>
      <c r="G156" s="150"/>
      <c r="H156" s="150"/>
      <c r="I156" s="150"/>
      <c r="J156" s="150"/>
      <c r="K156" s="150"/>
      <c r="L156" s="156"/>
      <c r="M156" s="156"/>
      <c r="N156" s="157"/>
      <c r="O156" s="127"/>
      <c r="AB156" s="149" t="s">
        <v>59</v>
      </c>
      <c r="AC156" s="150"/>
      <c r="AD156" s="150"/>
      <c r="AE156" s="150"/>
      <c r="AF156" s="150"/>
      <c r="AG156" s="150"/>
      <c r="AH156" s="150"/>
      <c r="AI156" s="158"/>
      <c r="AJ156" s="159"/>
    </row>
    <row r="157" spans="2:38" s="51" customFormat="1" ht="6" customHeight="1" x14ac:dyDescent="0.35">
      <c r="B157" s="68"/>
      <c r="C157" s="68"/>
      <c r="D157" s="68"/>
      <c r="E157" s="68"/>
      <c r="F157" s="68"/>
      <c r="G157" s="68"/>
      <c r="H157" s="68"/>
      <c r="I157" s="68"/>
      <c r="J157" s="68"/>
      <c r="K157" s="68"/>
      <c r="L157" s="68"/>
      <c r="M157" s="68"/>
      <c r="N157" s="68"/>
      <c r="O157" s="68"/>
      <c r="P157" s="53"/>
      <c r="Q157" s="53"/>
      <c r="R157" s="53"/>
      <c r="S157" s="53"/>
      <c r="T157" s="53"/>
      <c r="U157" s="53"/>
      <c r="V157" s="53"/>
      <c r="W157" s="53"/>
      <c r="X157" s="53"/>
      <c r="Y157" s="53"/>
      <c r="Z157" s="53"/>
      <c r="AA157" s="53"/>
      <c r="AB157" s="53"/>
      <c r="AC157" s="53"/>
      <c r="AD157" s="53"/>
      <c r="AE157" s="53"/>
      <c r="AF157" s="53"/>
      <c r="AG157" s="53"/>
      <c r="AH157" s="53"/>
      <c r="AI157" s="53"/>
      <c r="AJ157" s="53"/>
      <c r="AK157" s="109"/>
      <c r="AL157" s="109"/>
    </row>
    <row r="158" spans="2:38" s="51" customFormat="1" ht="15.75" customHeight="1" x14ac:dyDescent="0.35">
      <c r="B158" s="68"/>
      <c r="C158" s="68"/>
      <c r="D158" s="145" t="s">
        <v>60</v>
      </c>
      <c r="E158" s="145"/>
      <c r="F158" s="145"/>
      <c r="G158" s="145"/>
      <c r="H158" s="145"/>
      <c r="I158" s="145"/>
      <c r="J158" s="145"/>
      <c r="K158" s="145"/>
      <c r="L158" s="145"/>
      <c r="M158" s="145"/>
      <c r="N158" s="145"/>
      <c r="O158" s="145"/>
      <c r="P158" s="145"/>
      <c r="Q158" s="145"/>
      <c r="R158" s="145"/>
      <c r="S158" s="145"/>
      <c r="T158" s="145"/>
      <c r="U158" s="145"/>
      <c r="V158" s="145"/>
      <c r="W158" s="145"/>
      <c r="X158" s="145"/>
      <c r="Y158" s="145"/>
      <c r="Z158" s="145"/>
      <c r="AA158" s="145"/>
      <c r="AB158" s="145"/>
      <c r="AC158" s="145"/>
      <c r="AD158" s="145"/>
      <c r="AE158" s="145"/>
      <c r="AF158" s="145"/>
      <c r="AG158" s="145"/>
      <c r="AH158" s="145"/>
      <c r="AI158" s="145"/>
      <c r="AJ158" s="145"/>
      <c r="AK158" s="109"/>
      <c r="AL158" s="109"/>
    </row>
    <row r="159" spans="2:38" s="51" customFormat="1" ht="15.75" customHeight="1" x14ac:dyDescent="0.35">
      <c r="B159" s="68"/>
      <c r="C159" s="68"/>
      <c r="D159" s="138" t="s">
        <v>61</v>
      </c>
      <c r="E159" s="139"/>
      <c r="F159" s="139"/>
      <c r="G159" s="139"/>
      <c r="H159" s="139"/>
      <c r="I159" s="139"/>
      <c r="J159" s="139"/>
      <c r="K159" s="139"/>
      <c r="L159" s="138" t="s">
        <v>62</v>
      </c>
      <c r="M159" s="139"/>
      <c r="N159" s="139"/>
      <c r="O159" s="139"/>
      <c r="P159" s="139"/>
      <c r="Q159" s="138" t="s">
        <v>63</v>
      </c>
      <c r="R159" s="139"/>
      <c r="S159" s="139"/>
      <c r="T159" s="139"/>
      <c r="U159" s="139"/>
      <c r="V159" s="139"/>
      <c r="W159" s="139"/>
      <c r="X159" s="139"/>
      <c r="Y159" s="139"/>
      <c r="Z159" s="139"/>
      <c r="AA159" s="139"/>
      <c r="AB159" s="139"/>
      <c r="AC159" s="139"/>
      <c r="AD159" s="139"/>
      <c r="AE159" s="139"/>
      <c r="AF159" s="139"/>
      <c r="AG159" s="139"/>
      <c r="AH159" s="139"/>
      <c r="AI159" s="139"/>
      <c r="AJ159" s="139"/>
    </row>
    <row r="160" spans="2:38" s="51" customFormat="1" ht="15.75" customHeight="1" x14ac:dyDescent="0.35">
      <c r="B160" s="68"/>
      <c r="C160" s="68"/>
      <c r="D160" s="140"/>
      <c r="E160" s="141"/>
      <c r="F160" s="141"/>
      <c r="G160" s="141"/>
      <c r="H160" s="141"/>
      <c r="I160" s="141"/>
      <c r="J160" s="141"/>
      <c r="K160" s="141"/>
      <c r="L160" s="140"/>
      <c r="M160" s="141"/>
      <c r="N160" s="141"/>
      <c r="O160" s="141"/>
      <c r="P160" s="141"/>
      <c r="Q160" s="140"/>
      <c r="R160" s="141"/>
      <c r="S160" s="141"/>
      <c r="T160" s="141"/>
      <c r="U160" s="141"/>
      <c r="V160" s="141"/>
      <c r="W160" s="141"/>
      <c r="X160" s="141"/>
      <c r="Y160" s="141"/>
      <c r="Z160" s="141"/>
      <c r="AA160" s="141"/>
      <c r="AB160" s="141"/>
      <c r="AC160" s="141"/>
      <c r="AD160" s="141"/>
      <c r="AE160" s="141"/>
      <c r="AF160" s="141"/>
      <c r="AG160" s="141"/>
      <c r="AH160" s="141"/>
      <c r="AI160" s="141"/>
      <c r="AJ160" s="141"/>
    </row>
    <row r="161" spans="2:38" s="51" customFormat="1" ht="15.75" customHeight="1" x14ac:dyDescent="0.35">
      <c r="B161" s="68"/>
      <c r="C161" s="68"/>
      <c r="D161" s="140"/>
      <c r="E161" s="141"/>
      <c r="F161" s="141"/>
      <c r="G161" s="141"/>
      <c r="H161" s="141"/>
      <c r="I161" s="141"/>
      <c r="J161" s="141"/>
      <c r="K161" s="141"/>
      <c r="L161" s="140"/>
      <c r="M161" s="141"/>
      <c r="N161" s="141"/>
      <c r="O161" s="141"/>
      <c r="P161" s="141"/>
      <c r="Q161" s="140"/>
      <c r="R161" s="141"/>
      <c r="S161" s="141"/>
      <c r="T161" s="141"/>
      <c r="U161" s="141"/>
      <c r="V161" s="141"/>
      <c r="W161" s="141"/>
      <c r="X161" s="141"/>
      <c r="Y161" s="141"/>
      <c r="Z161" s="141"/>
      <c r="AA161" s="141"/>
      <c r="AB161" s="141"/>
      <c r="AC161" s="141"/>
      <c r="AD161" s="141"/>
      <c r="AE161" s="141"/>
      <c r="AF161" s="141"/>
      <c r="AG161" s="141"/>
      <c r="AH161" s="141"/>
      <c r="AI161" s="141"/>
      <c r="AJ161" s="141"/>
    </row>
    <row r="162" spans="2:38" s="51" customFormat="1" ht="15.75" customHeight="1" x14ac:dyDescent="0.35">
      <c r="B162" s="68"/>
      <c r="C162" s="68"/>
      <c r="D162" s="140"/>
      <c r="E162" s="141"/>
      <c r="F162" s="141"/>
      <c r="G162" s="141"/>
      <c r="H162" s="141"/>
      <c r="I162" s="141"/>
      <c r="J162" s="141"/>
      <c r="K162" s="141"/>
      <c r="L162" s="140"/>
      <c r="M162" s="141"/>
      <c r="N162" s="141"/>
      <c r="O162" s="141"/>
      <c r="P162" s="141"/>
      <c r="Q162" s="140"/>
      <c r="R162" s="141"/>
      <c r="S162" s="141"/>
      <c r="T162" s="141"/>
      <c r="U162" s="141"/>
      <c r="V162" s="141"/>
      <c r="W162" s="141"/>
      <c r="X162" s="141"/>
      <c r="Y162" s="141"/>
      <c r="Z162" s="141"/>
      <c r="AA162" s="141"/>
      <c r="AB162" s="141"/>
      <c r="AC162" s="141"/>
      <c r="AD162" s="141"/>
      <c r="AE162" s="141"/>
      <c r="AF162" s="141"/>
      <c r="AG162" s="141"/>
      <c r="AH162" s="141"/>
      <c r="AI162" s="141"/>
      <c r="AJ162" s="141"/>
    </row>
    <row r="163" spans="2:38" s="51" customFormat="1" ht="15.75" customHeight="1" x14ac:dyDescent="0.35">
      <c r="B163" s="68"/>
      <c r="C163" s="68"/>
      <c r="D163" s="140"/>
      <c r="E163" s="141"/>
      <c r="F163" s="141"/>
      <c r="G163" s="141"/>
      <c r="H163" s="141"/>
      <c r="I163" s="141"/>
      <c r="J163" s="141"/>
      <c r="K163" s="141"/>
      <c r="L163" s="140"/>
      <c r="M163" s="141"/>
      <c r="N163" s="141"/>
      <c r="O163" s="141"/>
      <c r="P163" s="141"/>
      <c r="Q163" s="140"/>
      <c r="R163" s="141"/>
      <c r="S163" s="141"/>
      <c r="T163" s="141"/>
      <c r="U163" s="141"/>
      <c r="V163" s="141"/>
      <c r="W163" s="141"/>
      <c r="X163" s="141"/>
      <c r="Y163" s="141"/>
      <c r="Z163" s="141"/>
      <c r="AA163" s="141"/>
      <c r="AB163" s="141"/>
      <c r="AC163" s="141"/>
      <c r="AD163" s="141"/>
      <c r="AE163" s="141"/>
      <c r="AF163" s="141"/>
      <c r="AG163" s="141"/>
      <c r="AH163" s="141"/>
      <c r="AI163" s="141"/>
      <c r="AJ163" s="141"/>
    </row>
    <row r="164" spans="2:38" s="51" customFormat="1" ht="15.75" customHeight="1" x14ac:dyDescent="0.35">
      <c r="B164" s="68"/>
      <c r="C164" s="68"/>
      <c r="D164" s="140"/>
      <c r="E164" s="141"/>
      <c r="F164" s="141"/>
      <c r="G164" s="141"/>
      <c r="H164" s="141"/>
      <c r="I164" s="141"/>
      <c r="J164" s="141"/>
      <c r="K164" s="141"/>
      <c r="L164" s="140"/>
      <c r="M164" s="141"/>
      <c r="N164" s="141"/>
      <c r="O164" s="141"/>
      <c r="P164" s="141"/>
      <c r="Q164" s="140"/>
      <c r="R164" s="141"/>
      <c r="S164" s="141"/>
      <c r="T164" s="141"/>
      <c r="U164" s="141"/>
      <c r="V164" s="141"/>
      <c r="W164" s="141"/>
      <c r="X164" s="141"/>
      <c r="Y164" s="141"/>
      <c r="Z164" s="141"/>
      <c r="AA164" s="141"/>
      <c r="AB164" s="141"/>
      <c r="AC164" s="141"/>
      <c r="AD164" s="141"/>
      <c r="AE164" s="141"/>
      <c r="AF164" s="141"/>
      <c r="AG164" s="141"/>
      <c r="AH164" s="141"/>
      <c r="AI164" s="141"/>
      <c r="AJ164" s="141"/>
    </row>
    <row r="165" spans="2:38" s="51" customFormat="1" ht="5.15" hidden="1" customHeight="1" x14ac:dyDescent="0.35">
      <c r="B165" s="68"/>
      <c r="C165" s="68"/>
      <c r="D165" s="251"/>
      <c r="E165" s="252"/>
      <c r="F165" s="252"/>
      <c r="G165" s="252"/>
      <c r="H165" s="252"/>
      <c r="I165" s="252"/>
      <c r="J165" s="252"/>
      <c r="K165" s="252"/>
      <c r="L165" s="252"/>
      <c r="M165" s="252"/>
      <c r="N165" s="252"/>
      <c r="O165" s="252"/>
      <c r="P165" s="252"/>
      <c r="Q165" s="252"/>
      <c r="R165" s="252"/>
      <c r="S165" s="252"/>
      <c r="T165" s="252"/>
      <c r="U165" s="252"/>
      <c r="V165" s="252"/>
      <c r="W165" s="252"/>
      <c r="X165" s="252"/>
      <c r="Y165" s="252"/>
      <c r="Z165" s="252"/>
      <c r="AA165" s="252"/>
      <c r="AB165" s="252"/>
      <c r="AC165" s="252"/>
      <c r="AD165" s="252"/>
      <c r="AE165" s="252"/>
      <c r="AF165" s="252"/>
      <c r="AG165" s="252"/>
      <c r="AH165" s="252"/>
      <c r="AI165" s="252"/>
      <c r="AJ165" s="253"/>
    </row>
    <row r="166" spans="2:38" s="51" customFormat="1" ht="15.75" hidden="1" customHeight="1" x14ac:dyDescent="0.35">
      <c r="B166" s="68"/>
      <c r="C166" s="68"/>
      <c r="D166" s="145" t="s">
        <v>157</v>
      </c>
      <c r="E166" s="145"/>
      <c r="F166" s="145"/>
      <c r="G166" s="145"/>
      <c r="H166" s="145"/>
      <c r="I166" s="145"/>
      <c r="J166" s="145"/>
      <c r="K166" s="145"/>
      <c r="L166" s="145"/>
      <c r="M166" s="145"/>
      <c r="N166" s="145"/>
      <c r="O166" s="145"/>
      <c r="P166" s="145"/>
      <c r="Q166" s="145"/>
      <c r="R166" s="145"/>
      <c r="S166" s="145"/>
      <c r="T166" s="145"/>
      <c r="U166" s="145"/>
      <c r="V166" s="145"/>
      <c r="W166" s="145"/>
      <c r="X166" s="145"/>
      <c r="Y166" s="145"/>
      <c r="Z166" s="145"/>
      <c r="AA166" s="145"/>
      <c r="AB166" s="145"/>
      <c r="AC166" s="145"/>
      <c r="AD166" s="145"/>
      <c r="AE166" s="145"/>
      <c r="AF166" s="145"/>
      <c r="AG166" s="145"/>
      <c r="AH166" s="145"/>
      <c r="AI166" s="145"/>
      <c r="AJ166" s="146"/>
    </row>
    <row r="167" spans="2:38" s="51" customFormat="1" ht="15.75" hidden="1" customHeight="1" x14ac:dyDescent="0.35">
      <c r="B167" s="68"/>
      <c r="C167" s="68"/>
      <c r="D167" s="254" t="str">
        <f>IF(Tbl_Cabos!$AQ$16="","Dica: Preencha os campos da esquerda para a direita e de cima para baixo.",IF(LEN(Tbl_Cabos!$AQ$16)=3,"Atenção! Há erro no preenchimento da linha "&amp;Tbl_Cabos!$AQ$16&amp;". Refaça a indicação.",IF(LEN(Tbl_Cabos!$AQ$16)&gt;3,"Atenção! Há erro no preenchimento das linhas "&amp;Tbl_Cabos!$AQ$16&amp;". Refaça as indicações")))</f>
        <v>Dica: Preencha os campos da esquerda para a direita e de cima para baixo.</v>
      </c>
      <c r="E167" s="254"/>
      <c r="F167" s="254"/>
      <c r="G167" s="254"/>
      <c r="H167" s="254"/>
      <c r="I167" s="254"/>
      <c r="J167" s="254"/>
      <c r="K167" s="254"/>
      <c r="L167" s="254"/>
      <c r="M167" s="254"/>
      <c r="N167" s="254"/>
      <c r="O167" s="254"/>
      <c r="P167" s="254"/>
      <c r="Q167" s="254"/>
      <c r="R167" s="254"/>
      <c r="S167" s="254"/>
      <c r="T167" s="254"/>
      <c r="U167" s="254"/>
      <c r="V167" s="254"/>
      <c r="W167" s="254"/>
      <c r="X167" s="254"/>
      <c r="Y167" s="254"/>
      <c r="Z167" s="254"/>
      <c r="AA167" s="254"/>
      <c r="AB167" s="254"/>
      <c r="AC167" s="254"/>
      <c r="AD167" s="254"/>
      <c r="AE167" s="254"/>
      <c r="AF167" s="254"/>
      <c r="AG167" s="254"/>
      <c r="AH167" s="254"/>
      <c r="AI167" s="254"/>
      <c r="AJ167" s="254"/>
    </row>
    <row r="168" spans="2:38" s="51" customFormat="1" ht="15.75" hidden="1" customHeight="1" x14ac:dyDescent="0.35">
      <c r="B168" s="68"/>
      <c r="C168" s="68"/>
      <c r="D168" s="147" t="s">
        <v>64</v>
      </c>
      <c r="E168" s="148"/>
      <c r="F168" s="148"/>
      <c r="G168" s="148"/>
      <c r="H168" s="148"/>
      <c r="I168" s="148"/>
      <c r="J168" s="147" t="s">
        <v>1</v>
      </c>
      <c r="K168" s="148"/>
      <c r="L168" s="148"/>
      <c r="M168" s="148"/>
      <c r="N168" s="148"/>
      <c r="O168" s="148"/>
      <c r="P168" s="147" t="s">
        <v>65</v>
      </c>
      <c r="Q168" s="148"/>
      <c r="R168" s="148"/>
      <c r="S168" s="148"/>
      <c r="T168" s="148"/>
      <c r="U168" s="148"/>
      <c r="V168" s="148"/>
      <c r="W168" s="148"/>
      <c r="X168" s="148"/>
      <c r="Y168" s="148"/>
      <c r="Z168" s="147" t="s">
        <v>20</v>
      </c>
      <c r="AA168" s="148"/>
      <c r="AB168" s="148"/>
      <c r="AC168" s="148"/>
      <c r="AD168" s="147" t="s">
        <v>66</v>
      </c>
      <c r="AE168" s="148"/>
      <c r="AF168" s="148"/>
      <c r="AG168" s="148"/>
      <c r="AH168" s="147" t="s">
        <v>67</v>
      </c>
      <c r="AI168" s="148"/>
      <c r="AJ168" s="148"/>
    </row>
    <row r="169" spans="2:38" s="51" customFormat="1" ht="15.75" hidden="1" customHeight="1" x14ac:dyDescent="0.35">
      <c r="B169" s="68"/>
      <c r="C169" s="68"/>
      <c r="D169" s="134"/>
      <c r="E169" s="135"/>
      <c r="F169" s="135"/>
      <c r="G169" s="135"/>
      <c r="H169" s="135"/>
      <c r="I169" s="144"/>
      <c r="J169" s="136"/>
      <c r="K169" s="137"/>
      <c r="L169" s="137"/>
      <c r="M169" s="137"/>
      <c r="N169" s="137"/>
      <c r="O169" s="137"/>
      <c r="P169" s="142"/>
      <c r="Q169" s="142"/>
      <c r="R169" s="142"/>
      <c r="S169" s="142"/>
      <c r="T169" s="142"/>
      <c r="U169" s="142"/>
      <c r="V169" s="142"/>
      <c r="W169" s="142"/>
      <c r="X169" s="142"/>
      <c r="Y169" s="112">
        <f>IF(AND(Tbl_Cabos!AR3&lt;&gt;"",Tbl_Cabos!AQ3&lt;&gt;""),ROW(),IF(AND(D169="",J169="",P169=""),6,IF(AND(D169&lt;&gt;"",J169="",P169=""),100,IF(AND(D169&lt;&gt;"",J169&lt;&gt;"",P169=""),100,IF(AND(D169&lt;&gt;"",J169&lt;&gt;"",P169&lt;&gt;""),1,100)))))</f>
        <v>6</v>
      </c>
      <c r="Z169" s="132"/>
      <c r="AA169" s="133"/>
      <c r="AB169" s="133"/>
      <c r="AC169" s="133"/>
      <c r="AD169" s="143"/>
      <c r="AE169" s="143"/>
      <c r="AF169" s="143"/>
      <c r="AG169" s="143"/>
      <c r="AH169" s="141"/>
      <c r="AI169" s="141"/>
      <c r="AJ169" s="141"/>
      <c r="AK169" s="111" t="str">
        <f>IF(AND(D169="",J169="",P169=""),"",IF(AND(D169&lt;&gt;"",J169="",P169=""),"",IF(AND(D169&lt;&gt;"",J169&lt;&gt;"",P169=""),"",IF(AND(D169&lt;&gt;"",J169&lt;&gt;"",P169&lt;&gt;""),"","Atenção! Limpe o valor do condutor antes de continuar"))))</f>
        <v/>
      </c>
      <c r="AL169" s="51" t="str">
        <f>IF(AND(D169="",J169="",P169=""),"OK",IF(AND(D169&lt;&gt;"",J169="",P169=""),"OK",IF(AND(D169&lt;&gt;"",J169&lt;&gt;"",P169=""),"OK",IF(AND(D169&lt;&gt;"",J169&lt;&gt;"",P169&lt;&gt;""),"OK","ERRO"))))</f>
        <v>OK</v>
      </c>
    </row>
    <row r="170" spans="2:38" s="51" customFormat="1" ht="15.75" hidden="1" customHeight="1" x14ac:dyDescent="0.35">
      <c r="B170" s="68"/>
      <c r="C170" s="68"/>
      <c r="D170" s="134"/>
      <c r="E170" s="135"/>
      <c r="F170" s="135"/>
      <c r="G170" s="135"/>
      <c r="H170" s="135"/>
      <c r="I170" s="144"/>
      <c r="J170" s="136"/>
      <c r="K170" s="137"/>
      <c r="L170" s="137"/>
      <c r="M170" s="137"/>
      <c r="N170" s="137"/>
      <c r="O170" s="137"/>
      <c r="P170" s="142"/>
      <c r="Q170" s="142"/>
      <c r="R170" s="142"/>
      <c r="S170" s="142"/>
      <c r="T170" s="142"/>
      <c r="U170" s="142"/>
      <c r="V170" s="142"/>
      <c r="W170" s="142"/>
      <c r="X170" s="142"/>
      <c r="Y170" s="112">
        <f>IF(AND(Tbl_Cabos!AR4&lt;&gt;"",Tbl_Cabos!AQ4&lt;&gt;""),ROW(),IF(AND(D170="",J170="",P170=""),6,IF(AND(D170&lt;&gt;"",J170="",P170=""),100,IF(AND(D170&lt;&gt;"",J170&lt;&gt;"",P170=""),100,IF(AND(D170&lt;&gt;"",J170&lt;&gt;"",P170&lt;&gt;""),1,100)))))</f>
        <v>6</v>
      </c>
      <c r="Z170" s="132"/>
      <c r="AA170" s="133"/>
      <c r="AB170" s="133"/>
      <c r="AC170" s="133"/>
      <c r="AD170" s="143"/>
      <c r="AE170" s="143"/>
      <c r="AF170" s="143"/>
      <c r="AG170" s="143"/>
      <c r="AH170" s="141"/>
      <c r="AI170" s="141"/>
      <c r="AJ170" s="141"/>
    </row>
    <row r="171" spans="2:38" s="51" customFormat="1" ht="15.75" hidden="1" customHeight="1" x14ac:dyDescent="0.35">
      <c r="B171" s="68"/>
      <c r="C171" s="68"/>
      <c r="D171" s="134"/>
      <c r="E171" s="135"/>
      <c r="F171" s="135"/>
      <c r="G171" s="135"/>
      <c r="H171" s="135"/>
      <c r="I171" s="144"/>
      <c r="J171" s="136"/>
      <c r="K171" s="137"/>
      <c r="L171" s="137"/>
      <c r="M171" s="137"/>
      <c r="N171" s="137"/>
      <c r="O171" s="137"/>
      <c r="P171" s="142"/>
      <c r="Q171" s="142"/>
      <c r="R171" s="142"/>
      <c r="S171" s="142"/>
      <c r="T171" s="142"/>
      <c r="U171" s="142"/>
      <c r="V171" s="142"/>
      <c r="W171" s="142"/>
      <c r="X171" s="142"/>
      <c r="Y171" s="112">
        <f>IF(AND(Tbl_Cabos!AR5&lt;&gt;"",Tbl_Cabos!AQ5&lt;&gt;""),ROW(),IF(AND(D171="",J171="",P171=""),6,IF(AND(D171&lt;&gt;"",J171="",P171=""),100,IF(AND(D171&lt;&gt;"",J171&lt;&gt;"",P171=""),100,IF(AND(D171&lt;&gt;"",J171&lt;&gt;"",P171&lt;&gt;""),1,100)))))</f>
        <v>6</v>
      </c>
      <c r="Z171" s="132"/>
      <c r="AA171" s="133"/>
      <c r="AB171" s="133"/>
      <c r="AC171" s="133"/>
      <c r="AD171" s="143"/>
      <c r="AE171" s="143"/>
      <c r="AF171" s="143"/>
      <c r="AG171" s="143"/>
      <c r="AH171" s="141"/>
      <c r="AI171" s="141"/>
      <c r="AJ171" s="141"/>
    </row>
    <row r="172" spans="2:38" s="51" customFormat="1" ht="15.75" hidden="1" customHeight="1" x14ac:dyDescent="0.35">
      <c r="B172" s="68"/>
      <c r="C172" s="68"/>
      <c r="D172" s="134"/>
      <c r="E172" s="135"/>
      <c r="F172" s="135"/>
      <c r="G172" s="135"/>
      <c r="H172" s="135"/>
      <c r="I172" s="144"/>
      <c r="J172" s="136"/>
      <c r="K172" s="137"/>
      <c r="L172" s="137"/>
      <c r="M172" s="137"/>
      <c r="N172" s="137"/>
      <c r="O172" s="137"/>
      <c r="P172" s="142"/>
      <c r="Q172" s="142"/>
      <c r="R172" s="142"/>
      <c r="S172" s="142"/>
      <c r="T172" s="142"/>
      <c r="U172" s="142"/>
      <c r="V172" s="142"/>
      <c r="W172" s="142"/>
      <c r="X172" s="142"/>
      <c r="Y172" s="112">
        <f>IF(AND(Tbl_Cabos!AR6&lt;&gt;"",Tbl_Cabos!AQ6&lt;&gt;""),ROW(),IF(AND(D172="",J172="",P172=""),6,IF(AND(D172&lt;&gt;"",J172="",P172=""),100,IF(AND(D172&lt;&gt;"",J172&lt;&gt;"",P172=""),100,IF(AND(D172&lt;&gt;"",J172&lt;&gt;"",P172&lt;&gt;""),1,100)))))</f>
        <v>6</v>
      </c>
      <c r="Z172" s="132"/>
      <c r="AA172" s="133"/>
      <c r="AB172" s="133"/>
      <c r="AC172" s="133"/>
      <c r="AD172" s="143"/>
      <c r="AE172" s="143"/>
      <c r="AF172" s="143"/>
      <c r="AG172" s="143"/>
      <c r="AH172" s="141"/>
      <c r="AI172" s="141"/>
      <c r="AJ172" s="141"/>
    </row>
    <row r="173" spans="2:38" s="51" customFormat="1" ht="15.75" hidden="1" customHeight="1" x14ac:dyDescent="0.35">
      <c r="B173" s="68"/>
      <c r="C173" s="68"/>
      <c r="D173" s="134"/>
      <c r="E173" s="135"/>
      <c r="F173" s="135"/>
      <c r="G173" s="135"/>
      <c r="H173" s="135"/>
      <c r="I173" s="144"/>
      <c r="J173" s="136"/>
      <c r="K173" s="137"/>
      <c r="L173" s="137"/>
      <c r="M173" s="137"/>
      <c r="N173" s="137"/>
      <c r="O173" s="137"/>
      <c r="P173" s="142"/>
      <c r="Q173" s="142"/>
      <c r="R173" s="142"/>
      <c r="S173" s="142"/>
      <c r="T173" s="142"/>
      <c r="U173" s="142"/>
      <c r="V173" s="142"/>
      <c r="W173" s="142"/>
      <c r="X173" s="142"/>
      <c r="Y173" s="112">
        <f>IF(AND(Tbl_Cabos!AR7&lt;&gt;"",Tbl_Cabos!AQ7&lt;&gt;""),ROW(),IF(AND(D173="",J173="",P173=""),6,IF(AND(D173&lt;&gt;"",J173="",P173=""),100,IF(AND(D173&lt;&gt;"",J173&lt;&gt;"",P173=""),100,IF(AND(D173&lt;&gt;"",J173&lt;&gt;"",P173&lt;&gt;""),1,100)))))</f>
        <v>6</v>
      </c>
      <c r="Z173" s="132"/>
      <c r="AA173" s="133"/>
      <c r="AB173" s="133"/>
      <c r="AC173" s="133"/>
      <c r="AD173" s="143"/>
      <c r="AE173" s="143"/>
      <c r="AF173" s="143"/>
      <c r="AG173" s="143"/>
      <c r="AH173" s="141"/>
      <c r="AI173" s="141"/>
      <c r="AJ173" s="141"/>
    </row>
    <row r="174" spans="2:38" s="51" customFormat="1" ht="15.75" hidden="1" customHeight="1" x14ac:dyDescent="0.35">
      <c r="B174" s="68"/>
      <c r="C174" s="68"/>
      <c r="D174" s="134"/>
      <c r="E174" s="135"/>
      <c r="F174" s="135"/>
      <c r="G174" s="135"/>
      <c r="H174" s="135"/>
      <c r="I174" s="144"/>
      <c r="J174" s="136"/>
      <c r="K174" s="137"/>
      <c r="L174" s="137"/>
      <c r="M174" s="137"/>
      <c r="N174" s="137"/>
      <c r="O174" s="137"/>
      <c r="P174" s="142"/>
      <c r="Q174" s="142"/>
      <c r="R174" s="142"/>
      <c r="S174" s="142"/>
      <c r="T174" s="142"/>
      <c r="U174" s="142"/>
      <c r="V174" s="142"/>
      <c r="W174" s="142"/>
      <c r="X174" s="142"/>
      <c r="Y174" s="112">
        <f>IF(AND(Tbl_Cabos!AR8&lt;&gt;"",Tbl_Cabos!AQ8&lt;&gt;""),ROW(),IF(AND(D174="",J174="",P174=""),6,IF(AND(D174&lt;&gt;"",J174="",P174=""),100,IF(AND(D174&lt;&gt;"",J174&lt;&gt;"",P174=""),100,IF(AND(D174&lt;&gt;"",J174&lt;&gt;"",P174&lt;&gt;""),1,100)))))</f>
        <v>6</v>
      </c>
      <c r="Z174" s="132"/>
      <c r="AA174" s="133"/>
      <c r="AB174" s="133"/>
      <c r="AC174" s="133"/>
      <c r="AD174" s="143"/>
      <c r="AE174" s="143"/>
      <c r="AF174" s="143"/>
      <c r="AG174" s="143"/>
      <c r="AH174" s="141"/>
      <c r="AI174" s="141"/>
      <c r="AJ174" s="141"/>
    </row>
    <row r="175" spans="2:38" s="51" customFormat="1" ht="15.75" hidden="1" customHeight="1" x14ac:dyDescent="0.35">
      <c r="B175" s="68"/>
      <c r="C175" s="68"/>
      <c r="D175" s="134"/>
      <c r="E175" s="135"/>
      <c r="F175" s="135"/>
      <c r="G175" s="135"/>
      <c r="H175" s="135"/>
      <c r="I175" s="144"/>
      <c r="J175" s="136"/>
      <c r="K175" s="137"/>
      <c r="L175" s="137"/>
      <c r="M175" s="137"/>
      <c r="N175" s="137"/>
      <c r="O175" s="137"/>
      <c r="P175" s="142"/>
      <c r="Q175" s="142"/>
      <c r="R175" s="142"/>
      <c r="S175" s="142"/>
      <c r="T175" s="142"/>
      <c r="U175" s="142"/>
      <c r="V175" s="142"/>
      <c r="W175" s="142"/>
      <c r="X175" s="142"/>
      <c r="Y175" s="112">
        <f>IF(AND(Tbl_Cabos!AR9&lt;&gt;"",Tbl_Cabos!AQ9&lt;&gt;""),ROW(),IF(AND(D175="",J175="",P175=""),6,IF(AND(D175&lt;&gt;"",J175="",P175=""),100,IF(AND(D175&lt;&gt;"",J175&lt;&gt;"",P175=""),100,IF(AND(D175&lt;&gt;"",J175&lt;&gt;"",P175&lt;&gt;""),1,100)))))</f>
        <v>6</v>
      </c>
      <c r="Z175" s="132"/>
      <c r="AA175" s="133"/>
      <c r="AB175" s="133"/>
      <c r="AC175" s="133"/>
      <c r="AD175" s="143"/>
      <c r="AE175" s="143"/>
      <c r="AF175" s="143"/>
      <c r="AG175" s="143"/>
      <c r="AH175" s="141"/>
      <c r="AI175" s="141"/>
      <c r="AJ175" s="141"/>
    </row>
    <row r="176" spans="2:38" s="51" customFormat="1" ht="15.75" hidden="1" customHeight="1" x14ac:dyDescent="0.35">
      <c r="B176" s="68"/>
      <c r="C176" s="68"/>
      <c r="D176" s="134"/>
      <c r="E176" s="135"/>
      <c r="F176" s="135"/>
      <c r="G176" s="135"/>
      <c r="H176" s="135"/>
      <c r="I176" s="135"/>
      <c r="J176" s="136"/>
      <c r="K176" s="137"/>
      <c r="L176" s="137"/>
      <c r="M176" s="137"/>
      <c r="N176" s="137"/>
      <c r="O176" s="137"/>
      <c r="P176" s="142"/>
      <c r="Q176" s="142"/>
      <c r="R176" s="142"/>
      <c r="S176" s="142"/>
      <c r="T176" s="142"/>
      <c r="U176" s="142"/>
      <c r="V176" s="142"/>
      <c r="W176" s="142"/>
      <c r="X176" s="142"/>
      <c r="Y176" s="112">
        <f>IF(AND(Tbl_Cabos!AR10&lt;&gt;"",Tbl_Cabos!AQ10&lt;&gt;""),ROW(),IF(AND(D176="",J176="",P176=""),6,IF(AND(D176&lt;&gt;"",J176="",P176=""),100,IF(AND(D176&lt;&gt;"",J176&lt;&gt;"",P176=""),100,IF(AND(D176&lt;&gt;"",J176&lt;&gt;"",P176&lt;&gt;""),1,100)))))</f>
        <v>6</v>
      </c>
      <c r="Z176" s="132"/>
      <c r="AA176" s="133"/>
      <c r="AB176" s="133"/>
      <c r="AC176" s="133"/>
      <c r="AD176" s="143"/>
      <c r="AE176" s="143"/>
      <c r="AF176" s="143"/>
      <c r="AG176" s="143"/>
      <c r="AH176" s="141"/>
      <c r="AI176" s="141"/>
      <c r="AJ176" s="141"/>
    </row>
    <row r="177" spans="2:36" s="51" customFormat="1" ht="15.75" hidden="1" customHeight="1" x14ac:dyDescent="0.35">
      <c r="B177" s="68"/>
      <c r="C177" s="68"/>
      <c r="D177" s="134"/>
      <c r="E177" s="135"/>
      <c r="F177" s="135"/>
      <c r="G177" s="135"/>
      <c r="H177" s="135"/>
      <c r="I177" s="135"/>
      <c r="J177" s="136"/>
      <c r="K177" s="137"/>
      <c r="L177" s="137"/>
      <c r="M177" s="137"/>
      <c r="N177" s="137"/>
      <c r="O177" s="137"/>
      <c r="P177" s="142"/>
      <c r="Q177" s="142"/>
      <c r="R177" s="142"/>
      <c r="S177" s="142"/>
      <c r="T177" s="142"/>
      <c r="U177" s="142"/>
      <c r="V177" s="142"/>
      <c r="W177" s="142"/>
      <c r="X177" s="142"/>
      <c r="Y177" s="112">
        <f>IF(AND(Tbl_Cabos!AR11&lt;&gt;"",Tbl_Cabos!AQ11&lt;&gt;""),ROW(),IF(AND(D177="",J177="",P177=""),6,IF(AND(D177&lt;&gt;"",J177="",P177=""),100,IF(AND(D177&lt;&gt;"",J177&lt;&gt;"",P177=""),100,IF(AND(D177&lt;&gt;"",J177&lt;&gt;"",P177&lt;&gt;""),1,100)))))</f>
        <v>6</v>
      </c>
      <c r="Z177" s="132"/>
      <c r="AA177" s="133"/>
      <c r="AB177" s="133"/>
      <c r="AC177" s="133"/>
      <c r="AD177" s="143"/>
      <c r="AE177" s="143"/>
      <c r="AF177" s="143"/>
      <c r="AG177" s="143"/>
      <c r="AH177" s="141"/>
      <c r="AI177" s="141"/>
      <c r="AJ177" s="141"/>
    </row>
    <row r="178" spans="2:36" s="51" customFormat="1" ht="15.75" hidden="1" customHeight="1" x14ac:dyDescent="0.35">
      <c r="B178" s="68"/>
      <c r="C178" s="68"/>
      <c r="D178" s="134"/>
      <c r="E178" s="135"/>
      <c r="F178" s="135"/>
      <c r="G178" s="135"/>
      <c r="H178" s="135"/>
      <c r="I178" s="135"/>
      <c r="J178" s="136"/>
      <c r="K178" s="137"/>
      <c r="L178" s="137"/>
      <c r="M178" s="137"/>
      <c r="N178" s="137"/>
      <c r="O178" s="137"/>
      <c r="P178" s="142"/>
      <c r="Q178" s="142"/>
      <c r="R178" s="142"/>
      <c r="S178" s="142"/>
      <c r="T178" s="142"/>
      <c r="U178" s="142"/>
      <c r="V178" s="142"/>
      <c r="W178" s="142"/>
      <c r="X178" s="142"/>
      <c r="Y178" s="112">
        <f>IF(AND(Tbl_Cabos!AR12&lt;&gt;"",Tbl_Cabos!AQ12&lt;&gt;""),ROW(),IF(AND(D178="",J178="",P178=""),6,IF(AND(D178&lt;&gt;"",J178="",P178=""),100,IF(AND(D178&lt;&gt;"",J178&lt;&gt;"",P178=""),100,IF(AND(D178&lt;&gt;"",J178&lt;&gt;"",P178&lt;&gt;""),1,100)))))</f>
        <v>6</v>
      </c>
      <c r="Z178" s="132"/>
      <c r="AA178" s="133"/>
      <c r="AB178" s="133"/>
      <c r="AC178" s="133"/>
      <c r="AD178" s="143"/>
      <c r="AE178" s="143"/>
      <c r="AF178" s="143"/>
      <c r="AG178" s="143"/>
      <c r="AH178" s="141"/>
      <c r="AI178" s="141"/>
      <c r="AJ178" s="141"/>
    </row>
    <row r="179" spans="2:36" s="51" customFormat="1" ht="15.75" hidden="1" customHeight="1" x14ac:dyDescent="0.35">
      <c r="B179" s="68"/>
      <c r="C179" s="68"/>
      <c r="D179" s="134"/>
      <c r="E179" s="135"/>
      <c r="F179" s="135"/>
      <c r="G179" s="135"/>
      <c r="H179" s="135"/>
      <c r="I179" s="135"/>
      <c r="J179" s="136"/>
      <c r="K179" s="137"/>
      <c r="L179" s="137"/>
      <c r="M179" s="137"/>
      <c r="N179" s="137"/>
      <c r="O179" s="137"/>
      <c r="P179" s="142"/>
      <c r="Q179" s="142"/>
      <c r="R179" s="142"/>
      <c r="S179" s="142"/>
      <c r="T179" s="142"/>
      <c r="U179" s="142"/>
      <c r="V179" s="142"/>
      <c r="W179" s="142"/>
      <c r="X179" s="142"/>
      <c r="Y179" s="112">
        <f>IF(AND(Tbl_Cabos!AR13&lt;&gt;"",Tbl_Cabos!AQ13&lt;&gt;""),ROW(),IF(AND(D179="",J179="",P179=""),6,IF(AND(D179&lt;&gt;"",J179="",P179=""),100,IF(AND(D179&lt;&gt;"",J179&lt;&gt;"",P179=""),100,IF(AND(D179&lt;&gt;"",J179&lt;&gt;"",P179&lt;&gt;""),1,100)))))</f>
        <v>6</v>
      </c>
      <c r="Z179" s="132"/>
      <c r="AA179" s="133"/>
      <c r="AB179" s="133"/>
      <c r="AC179" s="133"/>
      <c r="AD179" s="143"/>
      <c r="AE179" s="143"/>
      <c r="AF179" s="143"/>
      <c r="AG179" s="143"/>
      <c r="AH179" s="141"/>
      <c r="AI179" s="141"/>
      <c r="AJ179" s="141"/>
    </row>
    <row r="180" spans="2:36" s="51" customFormat="1" ht="15.75" hidden="1" customHeight="1" x14ac:dyDescent="0.35">
      <c r="B180" s="68"/>
      <c r="C180" s="68"/>
      <c r="D180" s="134"/>
      <c r="E180" s="135"/>
      <c r="F180" s="135"/>
      <c r="G180" s="135"/>
      <c r="H180" s="135"/>
      <c r="I180" s="135"/>
      <c r="J180" s="136"/>
      <c r="K180" s="137"/>
      <c r="L180" s="137"/>
      <c r="M180" s="137"/>
      <c r="N180" s="137"/>
      <c r="O180" s="137"/>
      <c r="P180" s="142"/>
      <c r="Q180" s="142"/>
      <c r="R180" s="142"/>
      <c r="S180" s="142"/>
      <c r="T180" s="142"/>
      <c r="U180" s="142"/>
      <c r="V180" s="142"/>
      <c r="W180" s="142"/>
      <c r="X180" s="142"/>
      <c r="Y180" s="112">
        <f>IF(AND(Tbl_Cabos!AR14&lt;&gt;"",Tbl_Cabos!AQ14&lt;&gt;""),ROW(),IF(AND(D180="",J180="",P180=""),6,IF(AND(D180&lt;&gt;"",J180="",P180=""),100,IF(AND(D180&lt;&gt;"",J180&lt;&gt;"",P180=""),100,IF(AND(D180&lt;&gt;"",J180&lt;&gt;"",P180&lt;&gt;""),1,100)))))</f>
        <v>6</v>
      </c>
      <c r="Z180" s="132"/>
      <c r="AA180" s="133"/>
      <c r="AB180" s="133"/>
      <c r="AC180" s="133"/>
      <c r="AD180" s="143"/>
      <c r="AE180" s="143"/>
      <c r="AF180" s="143"/>
      <c r="AG180" s="143"/>
      <c r="AH180" s="141"/>
      <c r="AI180" s="141"/>
      <c r="AJ180" s="141"/>
    </row>
    <row r="181" spans="2:36" s="51" customFormat="1" ht="4.5" customHeight="1" x14ac:dyDescent="0.35">
      <c r="B181" s="68"/>
      <c r="D181"/>
      <c r="E181"/>
    </row>
    <row r="182" spans="2:36" s="51" customFormat="1" ht="18.75" customHeight="1" x14ac:dyDescent="0.35">
      <c r="B182" s="68"/>
      <c r="D182" s="332" t="s">
        <v>7289</v>
      </c>
      <c r="E182" s="332"/>
      <c r="F182" s="332"/>
      <c r="G182" s="332"/>
      <c r="H182" s="332"/>
      <c r="I182" s="333"/>
      <c r="J182" s="333"/>
      <c r="K182" s="333"/>
      <c r="L182" s="333"/>
      <c r="M182" s="333"/>
      <c r="N182" s="333"/>
      <c r="O182" s="333"/>
      <c r="P182" s="333"/>
      <c r="Q182" s="333"/>
      <c r="R182" s="333"/>
      <c r="S182" s="333"/>
      <c r="T182" s="333"/>
      <c r="U182" s="333"/>
      <c r="V182" s="333"/>
      <c r="W182" s="333"/>
      <c r="X182" s="333"/>
      <c r="Y182" s="333"/>
      <c r="Z182" s="333"/>
      <c r="AA182" s="333"/>
      <c r="AB182" s="333"/>
      <c r="AC182" s="333"/>
      <c r="AD182" s="333"/>
      <c r="AE182" s="333"/>
      <c r="AF182" s="333"/>
      <c r="AG182" s="333"/>
      <c r="AH182" s="333"/>
      <c r="AI182" s="333"/>
      <c r="AJ182" s="333"/>
    </row>
    <row r="183" spans="2:36" s="51" customFormat="1" ht="3" customHeight="1" x14ac:dyDescent="0.35">
      <c r="B183" s="68"/>
      <c r="D183"/>
      <c r="E183"/>
    </row>
    <row r="184" spans="2:36" s="51" customFormat="1" ht="18.75" customHeight="1" x14ac:dyDescent="0.35">
      <c r="B184" s="68"/>
      <c r="D184" s="333"/>
      <c r="E184" s="333"/>
      <c r="F184" s="333"/>
      <c r="G184" s="333"/>
      <c r="H184" s="333"/>
      <c r="I184" s="333"/>
      <c r="J184" s="333"/>
      <c r="K184" s="333"/>
      <c r="L184" s="333"/>
      <c r="M184" s="333"/>
      <c r="N184" s="333"/>
      <c r="O184" s="333"/>
      <c r="P184" s="333"/>
      <c r="Q184" s="333"/>
      <c r="R184" s="333"/>
      <c r="S184" s="333"/>
      <c r="T184" s="333"/>
      <c r="U184" s="333"/>
      <c r="V184" s="333"/>
      <c r="W184" s="333"/>
      <c r="X184" s="333"/>
      <c r="Y184" s="333"/>
      <c r="Z184" s="333"/>
      <c r="AA184" s="333"/>
      <c r="AB184" s="333"/>
      <c r="AC184" s="333"/>
      <c r="AD184" s="333"/>
      <c r="AE184" s="333"/>
      <c r="AF184" s="333"/>
      <c r="AG184" s="333"/>
      <c r="AH184" s="333"/>
      <c r="AI184" s="333"/>
      <c r="AJ184" s="333"/>
    </row>
    <row r="185" spans="2:36" s="51" customFormat="1" ht="3" customHeight="1" x14ac:dyDescent="0.35">
      <c r="B185" s="68"/>
      <c r="D185"/>
      <c r="E185"/>
    </row>
    <row r="186" spans="2:36" s="51" customFormat="1" ht="18.75" customHeight="1" x14ac:dyDescent="0.35">
      <c r="B186" s="68"/>
      <c r="D186" s="333"/>
      <c r="E186" s="333"/>
      <c r="F186" s="333"/>
      <c r="G186" s="333"/>
      <c r="H186" s="333"/>
      <c r="I186" s="333"/>
      <c r="J186" s="333"/>
      <c r="K186" s="333"/>
      <c r="L186" s="333"/>
      <c r="M186" s="333"/>
      <c r="N186" s="333"/>
      <c r="O186" s="333"/>
      <c r="P186" s="333"/>
      <c r="Q186" s="333"/>
      <c r="R186" s="333"/>
      <c r="S186" s="333"/>
      <c r="T186" s="333"/>
      <c r="U186" s="333"/>
      <c r="V186" s="333"/>
      <c r="W186" s="333"/>
      <c r="X186" s="333"/>
      <c r="Y186" s="333"/>
      <c r="Z186" s="333"/>
      <c r="AA186" s="333"/>
      <c r="AB186" s="333"/>
      <c r="AC186" s="333"/>
      <c r="AD186" s="333"/>
      <c r="AE186" s="333"/>
      <c r="AF186" s="333"/>
      <c r="AG186" s="333"/>
      <c r="AH186" s="333"/>
      <c r="AI186" s="333"/>
      <c r="AJ186" s="333"/>
    </row>
    <row r="187" spans="2:36" s="51" customFormat="1" ht="3" customHeight="1" x14ac:dyDescent="0.35">
      <c r="B187" s="68"/>
      <c r="D187"/>
      <c r="E187"/>
    </row>
    <row r="188" spans="2:36" s="51" customFormat="1" ht="18.75" customHeight="1" x14ac:dyDescent="0.35">
      <c r="B188" s="68"/>
      <c r="D188" s="333"/>
      <c r="E188" s="333"/>
      <c r="F188" s="333"/>
      <c r="G188" s="333"/>
      <c r="H188" s="333"/>
      <c r="I188" s="333"/>
      <c r="J188" s="333"/>
      <c r="K188" s="333"/>
      <c r="L188" s="333"/>
      <c r="M188" s="333"/>
      <c r="N188" s="333"/>
      <c r="O188" s="333"/>
      <c r="P188" s="333"/>
      <c r="Q188" s="333"/>
      <c r="R188" s="333"/>
      <c r="S188" s="333"/>
      <c r="T188" s="333"/>
      <c r="U188" s="333"/>
      <c r="V188" s="333"/>
      <c r="W188" s="333"/>
      <c r="X188" s="333"/>
      <c r="Y188" s="333"/>
      <c r="Z188" s="333"/>
      <c r="AA188" s="333"/>
      <c r="AB188" s="333"/>
      <c r="AC188" s="333"/>
      <c r="AD188" s="333"/>
      <c r="AE188" s="333"/>
      <c r="AF188" s="333"/>
      <c r="AG188" s="333"/>
      <c r="AH188" s="333"/>
      <c r="AI188" s="333"/>
      <c r="AJ188" s="333"/>
    </row>
    <row r="189" spans="2:36" s="51" customFormat="1" ht="18.75" customHeight="1" x14ac:dyDescent="0.35">
      <c r="B189" s="68"/>
      <c r="D189"/>
      <c r="E189"/>
    </row>
    <row r="190" spans="2:36" ht="24" customHeight="1" x14ac:dyDescent="0.35">
      <c r="B190" s="68"/>
      <c r="C190" s="264" t="s">
        <v>843</v>
      </c>
      <c r="D190" s="265"/>
      <c r="E190" s="265"/>
      <c r="F190" s="265"/>
      <c r="G190" s="265"/>
      <c r="H190" s="265"/>
      <c r="I190" s="265"/>
      <c r="J190" s="265"/>
      <c r="K190" s="265"/>
      <c r="L190" s="265"/>
      <c r="M190" s="265"/>
      <c r="N190" s="265"/>
      <c r="O190" s="265"/>
      <c r="P190" s="265"/>
      <c r="Q190" s="265"/>
      <c r="R190" s="265"/>
      <c r="S190" s="265"/>
      <c r="T190" s="265"/>
      <c r="U190" s="265"/>
      <c r="V190" s="265"/>
      <c r="W190" s="265"/>
      <c r="X190" s="265"/>
      <c r="Y190" s="265"/>
      <c r="Z190" s="265"/>
      <c r="AA190" s="265"/>
      <c r="AB190" s="265"/>
      <c r="AC190" s="265"/>
      <c r="AD190" s="265"/>
      <c r="AE190" s="265"/>
      <c r="AF190" s="265"/>
      <c r="AG190" s="265"/>
      <c r="AH190" s="265"/>
      <c r="AI190" s="265"/>
      <c r="AJ190" s="266"/>
    </row>
    <row r="191" spans="2:36" ht="150" customHeight="1" x14ac:dyDescent="0.35">
      <c r="B191" s="68"/>
      <c r="C191" s="261" t="s">
        <v>7342</v>
      </c>
      <c r="D191" s="262"/>
      <c r="E191" s="262"/>
      <c r="F191" s="262"/>
      <c r="G191" s="262"/>
      <c r="H191" s="262"/>
      <c r="I191" s="262"/>
      <c r="J191" s="262"/>
      <c r="K191" s="262"/>
      <c r="L191" s="262"/>
      <c r="M191" s="262"/>
      <c r="N191" s="262"/>
      <c r="O191" s="262"/>
      <c r="P191" s="262"/>
      <c r="Q191" s="262"/>
      <c r="R191" s="262"/>
      <c r="S191" s="262"/>
      <c r="T191" s="262"/>
      <c r="U191" s="262"/>
      <c r="V191" s="262"/>
      <c r="W191" s="262"/>
      <c r="X191" s="262"/>
      <c r="Y191" s="262"/>
      <c r="Z191" s="262"/>
      <c r="AA191" s="262"/>
      <c r="AB191" s="262"/>
      <c r="AC191" s="262"/>
      <c r="AD191" s="262"/>
      <c r="AE191" s="262"/>
      <c r="AF191" s="262"/>
      <c r="AG191" s="262"/>
      <c r="AH191" s="262"/>
      <c r="AI191" s="262"/>
      <c r="AJ191" s="263"/>
    </row>
    <row r="192" spans="2:36" ht="15.75" customHeight="1" x14ac:dyDescent="0.35">
      <c r="B192" s="68"/>
      <c r="F192" s="65"/>
      <c r="G192" s="65"/>
      <c r="H192" s="65"/>
      <c r="I192" s="65"/>
      <c r="J192" s="65"/>
      <c r="K192" s="65"/>
      <c r="L192" s="65"/>
      <c r="M192" s="65"/>
      <c r="N192" s="65"/>
      <c r="O192" s="65"/>
      <c r="P192" s="65"/>
      <c r="Q192" s="65"/>
      <c r="R192" s="65"/>
      <c r="S192" s="65"/>
      <c r="T192" s="65"/>
      <c r="U192" s="65"/>
      <c r="V192" s="65"/>
      <c r="W192" s="65"/>
      <c r="X192" s="65"/>
      <c r="Y192" s="65"/>
      <c r="Z192" s="65"/>
      <c r="AA192" s="65"/>
      <c r="AB192" s="65"/>
      <c r="AC192" s="65"/>
      <c r="AD192" s="65"/>
      <c r="AE192" s="65"/>
      <c r="AF192" s="65"/>
      <c r="AG192" s="65"/>
      <c r="AH192" s="65"/>
    </row>
    <row r="193" spans="2:2" x14ac:dyDescent="0.35">
      <c r="B193" s="69"/>
    </row>
    <row r="194" spans="2:2" x14ac:dyDescent="0.35">
      <c r="B194" s="69"/>
    </row>
    <row r="195" spans="2:2" x14ac:dyDescent="0.35">
      <c r="B195" s="82"/>
    </row>
    <row r="196" spans="2:2" x14ac:dyDescent="0.35">
      <c r="B196" s="82"/>
    </row>
    <row r="197" spans="2:2" x14ac:dyDescent="0.35">
      <c r="B197" s="82"/>
    </row>
    <row r="198" spans="2:2" x14ac:dyDescent="0.35">
      <c r="B198" s="82"/>
    </row>
    <row r="199" spans="2:2" x14ac:dyDescent="0.35">
      <c r="B199" s="82"/>
    </row>
    <row r="200" spans="2:2" x14ac:dyDescent="0.35">
      <c r="B200" s="82"/>
    </row>
    <row r="201" spans="2:2" x14ac:dyDescent="0.35">
      <c r="B201" s="82"/>
    </row>
    <row r="202" spans="2:2" x14ac:dyDescent="0.35">
      <c r="B202" s="82"/>
    </row>
    <row r="203" spans="2:2" x14ac:dyDescent="0.35">
      <c r="B203" s="82"/>
    </row>
    <row r="204" spans="2:2" x14ac:dyDescent="0.35">
      <c r="B204" s="82"/>
    </row>
    <row r="205" spans="2:2" x14ac:dyDescent="0.35">
      <c r="B205" s="68"/>
    </row>
    <row r="206" spans="2:2" x14ac:dyDescent="0.35">
      <c r="B206" s="82"/>
    </row>
    <row r="207" spans="2:2" x14ac:dyDescent="0.35">
      <c r="B207" s="68"/>
    </row>
    <row r="208" spans="2:2" x14ac:dyDescent="0.35">
      <c r="B208" s="82"/>
    </row>
    <row r="209" spans="2:2" x14ac:dyDescent="0.35">
      <c r="B209" s="68"/>
    </row>
    <row r="210" spans="2:2" x14ac:dyDescent="0.35">
      <c r="B210" s="82"/>
    </row>
  </sheetData>
  <sheetProtection algorithmName="SHA-512" hashValue="RPUkL2IXpOxdAmMuW1d1tRRAAMltniz0d7XhEP7PwhhDM48R1sMtxd1TZXrBDa8MhwbdJbqsQ64VnAopjfJwrw==" saltValue="XDSS+zVgBEQStLlfaWlQ8g==" spinCount="100000" sheet="1" selectLockedCells="1"/>
  <mergeCells count="289">
    <mergeCell ref="D184:AJ184"/>
    <mergeCell ref="D186:AJ186"/>
    <mergeCell ref="D188:AJ188"/>
    <mergeCell ref="D5:AJ5"/>
    <mergeCell ref="AC55:AJ55"/>
    <mergeCell ref="AF57:AJ57"/>
    <mergeCell ref="Y57:AE57"/>
    <mergeCell ref="G76:L76"/>
    <mergeCell ref="B32:B50"/>
    <mergeCell ref="D96:AJ96"/>
    <mergeCell ref="AC32:AE32"/>
    <mergeCell ref="AC34:AE34"/>
    <mergeCell ref="AC36:AE36"/>
    <mergeCell ref="AF32:AJ32"/>
    <mergeCell ref="X76:AC76"/>
    <mergeCell ref="X80:AC80"/>
    <mergeCell ref="S63:X63"/>
    <mergeCell ref="S65:X65"/>
    <mergeCell ref="Z63:AC63"/>
    <mergeCell ref="K59:L59"/>
    <mergeCell ref="K61:L61"/>
    <mergeCell ref="K63:L63"/>
    <mergeCell ref="K65:L65"/>
    <mergeCell ref="N59:P59"/>
    <mergeCell ref="D32:H32"/>
    <mergeCell ref="D40:J41"/>
    <mergeCell ref="I32:AB32"/>
    <mergeCell ref="I34:L34"/>
    <mergeCell ref="Q34:AB34"/>
    <mergeCell ref="I36:AB36"/>
    <mergeCell ref="N61:P61"/>
    <mergeCell ref="N63:P63"/>
    <mergeCell ref="N65:P65"/>
    <mergeCell ref="S59:X59"/>
    <mergeCell ref="D34:H34"/>
    <mergeCell ref="D36:H36"/>
    <mergeCell ref="Y55:AB55"/>
    <mergeCell ref="K74:AJ74"/>
    <mergeCell ref="Z59:AC59"/>
    <mergeCell ref="Z65:AC65"/>
    <mergeCell ref="K43:AJ50"/>
    <mergeCell ref="M34:P34"/>
    <mergeCell ref="D67:J67"/>
    <mergeCell ref="K67:L67"/>
    <mergeCell ref="AF34:AJ34"/>
    <mergeCell ref="AF36:AJ36"/>
    <mergeCell ref="D43:J50"/>
    <mergeCell ref="K40:AJ41"/>
    <mergeCell ref="D76:F76"/>
    <mergeCell ref="D61:J61"/>
    <mergeCell ref="D63:J63"/>
    <mergeCell ref="D65:J65"/>
    <mergeCell ref="K136:AA136"/>
    <mergeCell ref="K130:O130"/>
    <mergeCell ref="U98:AC98"/>
    <mergeCell ref="M100:AJ100"/>
    <mergeCell ref="D100:L100"/>
    <mergeCell ref="D104:I104"/>
    <mergeCell ref="D74:J74"/>
    <mergeCell ref="K98:T98"/>
    <mergeCell ref="X93:AA93"/>
    <mergeCell ref="M76:N76"/>
    <mergeCell ref="P76:W76"/>
    <mergeCell ref="B94:B121"/>
    <mergeCell ref="D55:K55"/>
    <mergeCell ref="D57:K57"/>
    <mergeCell ref="M55:T55"/>
    <mergeCell ref="M57:T57"/>
    <mergeCell ref="M93:P93"/>
    <mergeCell ref="M91:AJ91"/>
    <mergeCell ref="D91:G91"/>
    <mergeCell ref="Q84:AJ86"/>
    <mergeCell ref="AB93:AJ93"/>
    <mergeCell ref="Q118:AB118"/>
    <mergeCell ref="AC118:AE118"/>
    <mergeCell ref="AF118:AJ118"/>
    <mergeCell ref="G80:L80"/>
    <mergeCell ref="M80:N80"/>
    <mergeCell ref="P80:W80"/>
    <mergeCell ref="Q93:W93"/>
    <mergeCell ref="P84:P86"/>
    <mergeCell ref="D102:I102"/>
    <mergeCell ref="D80:F80"/>
    <mergeCell ref="C191:AJ191"/>
    <mergeCell ref="C190:AJ190"/>
    <mergeCell ref="S130:Y130"/>
    <mergeCell ref="Z130:AC130"/>
    <mergeCell ref="P130:R130"/>
    <mergeCell ref="AD130:AJ130"/>
    <mergeCell ref="D132:J132"/>
    <mergeCell ref="H91:L91"/>
    <mergeCell ref="D93:G93"/>
    <mergeCell ref="H93:L93"/>
    <mergeCell ref="D134:J134"/>
    <mergeCell ref="K134:AJ134"/>
    <mergeCell ref="D98:J98"/>
    <mergeCell ref="S104:Y104"/>
    <mergeCell ref="D114:P114"/>
    <mergeCell ref="AF104:AJ104"/>
    <mergeCell ref="O102:R102"/>
    <mergeCell ref="O104:R104"/>
    <mergeCell ref="D112:AJ112"/>
    <mergeCell ref="S102:AD102"/>
    <mergeCell ref="Z104:AE104"/>
    <mergeCell ref="D182:H182"/>
    <mergeCell ref="I182:AJ182"/>
    <mergeCell ref="D2:AJ3"/>
    <mergeCell ref="D38:H38"/>
    <mergeCell ref="I38:P38"/>
    <mergeCell ref="Q38:AB38"/>
    <mergeCell ref="AC38:AJ38"/>
    <mergeCell ref="D24:AJ24"/>
    <mergeCell ref="Z169:AC169"/>
    <mergeCell ref="Z168:AC168"/>
    <mergeCell ref="D165:AJ165"/>
    <mergeCell ref="D167:AJ167"/>
    <mergeCell ref="AD168:AG168"/>
    <mergeCell ref="AH168:AJ168"/>
    <mergeCell ref="D169:I169"/>
    <mergeCell ref="AD169:AG169"/>
    <mergeCell ref="J168:O168"/>
    <mergeCell ref="P168:Y168"/>
    <mergeCell ref="K132:AJ132"/>
    <mergeCell ref="D146:J146"/>
    <mergeCell ref="K142:AJ142"/>
    <mergeCell ref="K144:AJ144"/>
    <mergeCell ref="K146:AJ146"/>
    <mergeCell ref="L161:P161"/>
    <mergeCell ref="AB156:AH156"/>
    <mergeCell ref="D158:AJ158"/>
    <mergeCell ref="D26:G26"/>
    <mergeCell ref="Y26:AF26"/>
    <mergeCell ref="J26:L26"/>
    <mergeCell ref="H28:AH28"/>
    <mergeCell ref="M26:S26"/>
    <mergeCell ref="E6:K6"/>
    <mergeCell ref="D10:AJ10"/>
    <mergeCell ref="T26:X26"/>
    <mergeCell ref="D8:AJ9"/>
    <mergeCell ref="D14:AJ14"/>
    <mergeCell ref="D22:W22"/>
    <mergeCell ref="Y22:AJ22"/>
    <mergeCell ref="D16:AJ19"/>
    <mergeCell ref="AC116:AE116"/>
    <mergeCell ref="AF116:AJ116"/>
    <mergeCell ref="D118:H118"/>
    <mergeCell ref="D138:J138"/>
    <mergeCell ref="K138:AA138"/>
    <mergeCell ref="AF106:AJ106"/>
    <mergeCell ref="D110:G110"/>
    <mergeCell ref="H110:AJ110"/>
    <mergeCell ref="H108:AJ108"/>
    <mergeCell ref="R106:V106"/>
    <mergeCell ref="D106:Q106"/>
    <mergeCell ref="D120:H120"/>
    <mergeCell ref="I120:AB120"/>
    <mergeCell ref="AB136:AE136"/>
    <mergeCell ref="D136:J136"/>
    <mergeCell ref="AF136:AJ136"/>
    <mergeCell ref="AC106:AE106"/>
    <mergeCell ref="W106:AB106"/>
    <mergeCell ref="AD76:AJ76"/>
    <mergeCell ref="N67:P67"/>
    <mergeCell ref="D72:R72"/>
    <mergeCell ref="S72:AJ72"/>
    <mergeCell ref="D148:AJ148"/>
    <mergeCell ref="D152:K152"/>
    <mergeCell ref="J102:N102"/>
    <mergeCell ref="J104:N104"/>
    <mergeCell ref="D108:G108"/>
    <mergeCell ref="I118:L118"/>
    <mergeCell ref="M118:P118"/>
    <mergeCell ref="AB138:AJ138"/>
    <mergeCell ref="AD80:AJ80"/>
    <mergeCell ref="D78:J78"/>
    <mergeCell ref="K78:AJ78"/>
    <mergeCell ref="D84:N86"/>
    <mergeCell ref="AD98:AJ98"/>
    <mergeCell ref="AC120:AE120"/>
    <mergeCell ref="AF120:AJ120"/>
    <mergeCell ref="D128:AJ128"/>
    <mergeCell ref="D130:J130"/>
    <mergeCell ref="D123:AJ125"/>
    <mergeCell ref="D116:H116"/>
    <mergeCell ref="I116:AB116"/>
    <mergeCell ref="D173:I173"/>
    <mergeCell ref="J173:O173"/>
    <mergeCell ref="Z172:AC172"/>
    <mergeCell ref="AB154:AH154"/>
    <mergeCell ref="D140:J140"/>
    <mergeCell ref="K140:AA140"/>
    <mergeCell ref="AB140:AJ140"/>
    <mergeCell ref="D142:J142"/>
    <mergeCell ref="D144:J144"/>
    <mergeCell ref="D154:K154"/>
    <mergeCell ref="D156:K156"/>
    <mergeCell ref="D150:AJ150"/>
    <mergeCell ref="L152:N152"/>
    <mergeCell ref="L154:N154"/>
    <mergeCell ref="L156:N156"/>
    <mergeCell ref="AI152:AJ152"/>
    <mergeCell ref="AI154:AJ154"/>
    <mergeCell ref="AI156:AJ156"/>
    <mergeCell ref="AB152:AH152"/>
    <mergeCell ref="D159:K159"/>
    <mergeCell ref="D160:K160"/>
    <mergeCell ref="AD172:AG172"/>
    <mergeCell ref="AH169:AJ169"/>
    <mergeCell ref="AH170:AJ170"/>
    <mergeCell ref="AH171:AJ171"/>
    <mergeCell ref="AH172:AJ172"/>
    <mergeCell ref="AD171:AG171"/>
    <mergeCell ref="D168:I168"/>
    <mergeCell ref="D170:I170"/>
    <mergeCell ref="J169:O169"/>
    <mergeCell ref="J170:O170"/>
    <mergeCell ref="P172:X172"/>
    <mergeCell ref="D171:I171"/>
    <mergeCell ref="D172:I172"/>
    <mergeCell ref="J171:O171"/>
    <mergeCell ref="J172:O172"/>
    <mergeCell ref="AH174:AJ174"/>
    <mergeCell ref="P174:X174"/>
    <mergeCell ref="Z171:AC171"/>
    <mergeCell ref="Q159:AJ159"/>
    <mergeCell ref="Q160:AJ160"/>
    <mergeCell ref="Q161:AJ161"/>
    <mergeCell ref="Q162:AJ162"/>
    <mergeCell ref="Q163:AJ163"/>
    <mergeCell ref="Q164:AJ164"/>
    <mergeCell ref="AD170:AG170"/>
    <mergeCell ref="P173:X173"/>
    <mergeCell ref="Z173:AC173"/>
    <mergeCell ref="AD173:AG173"/>
    <mergeCell ref="AH173:AJ173"/>
    <mergeCell ref="AD175:AG175"/>
    <mergeCell ref="AH175:AJ175"/>
    <mergeCell ref="D176:I176"/>
    <mergeCell ref="J176:O176"/>
    <mergeCell ref="Z176:AC176"/>
    <mergeCell ref="AD176:AG176"/>
    <mergeCell ref="AH176:AJ176"/>
    <mergeCell ref="P175:X175"/>
    <mergeCell ref="P176:X176"/>
    <mergeCell ref="AH177:AJ177"/>
    <mergeCell ref="D178:I178"/>
    <mergeCell ref="J178:O178"/>
    <mergeCell ref="Z178:AC178"/>
    <mergeCell ref="AD178:AG178"/>
    <mergeCell ref="AH178:AJ178"/>
    <mergeCell ref="P177:X177"/>
    <mergeCell ref="P178:X178"/>
    <mergeCell ref="D177:I177"/>
    <mergeCell ref="J177:O177"/>
    <mergeCell ref="Z177:AC177"/>
    <mergeCell ref="AD177:AG177"/>
    <mergeCell ref="AD179:AG179"/>
    <mergeCell ref="AH179:AJ179"/>
    <mergeCell ref="D180:I180"/>
    <mergeCell ref="J180:O180"/>
    <mergeCell ref="Z180:AC180"/>
    <mergeCell ref="AD180:AG180"/>
    <mergeCell ref="AH180:AJ180"/>
    <mergeCell ref="P179:X179"/>
    <mergeCell ref="P180:X180"/>
    <mergeCell ref="Z170:AC170"/>
    <mergeCell ref="D179:I179"/>
    <mergeCell ref="J179:O179"/>
    <mergeCell ref="L159:P159"/>
    <mergeCell ref="L160:P160"/>
    <mergeCell ref="L164:P164"/>
    <mergeCell ref="L163:P163"/>
    <mergeCell ref="L162:P162"/>
    <mergeCell ref="P169:X169"/>
    <mergeCell ref="P170:X170"/>
    <mergeCell ref="P171:X171"/>
    <mergeCell ref="Z179:AC179"/>
    <mergeCell ref="D175:I175"/>
    <mergeCell ref="J175:O175"/>
    <mergeCell ref="D174:I174"/>
    <mergeCell ref="J174:O174"/>
    <mergeCell ref="Z175:AC175"/>
    <mergeCell ref="D166:AJ166"/>
    <mergeCell ref="D161:K161"/>
    <mergeCell ref="D164:K164"/>
    <mergeCell ref="D163:K163"/>
    <mergeCell ref="D162:K162"/>
    <mergeCell ref="Z174:AC174"/>
    <mergeCell ref="AD174:AG174"/>
  </mergeCells>
  <conditionalFormatting sqref="D26:G26">
    <cfRule type="expression" dxfId="32" priority="1">
      <formula>$D$16&lt;&gt;"Nenhum dos tipos relacionados."</formula>
    </cfRule>
  </conditionalFormatting>
  <conditionalFormatting sqref="D5:AJ5">
    <cfRule type="expression" dxfId="31" priority="5">
      <formula>$D$5&lt;&gt;""</formula>
    </cfRule>
  </conditionalFormatting>
  <conditionalFormatting sqref="D24:AJ24">
    <cfRule type="expression" dxfId="30" priority="2">
      <formula>$D$24=""</formula>
    </cfRule>
  </conditionalFormatting>
  <conditionalFormatting sqref="D110:AJ110">
    <cfRule type="expression" dxfId="29" priority="4">
      <formula>$K$98="Pessoa Jurídica"</formula>
    </cfRule>
  </conditionalFormatting>
  <conditionalFormatting sqref="D116:AJ120">
    <cfRule type="expression" dxfId="28" priority="23">
      <formula>$D$114="Endereço da Unidade Consumidora"</formula>
    </cfRule>
  </conditionalFormatting>
  <conditionalFormatting sqref="D167:AJ167">
    <cfRule type="cellIs" dxfId="27" priority="7" operator="notEqual">
      <formula>"Dica: Preencha os campos da esquerda para a direita e de cima para baixo."</formula>
    </cfRule>
    <cfRule type="cellIs" dxfId="26" priority="9" operator="equal">
      <formula>"Dica: Preencha os campos da esquerda para a direita e de cima para baixo."</formula>
    </cfRule>
  </conditionalFormatting>
  <conditionalFormatting sqref="H28">
    <cfRule type="expression" dxfId="25" priority="21">
      <formula>AND($D$26="Não",$D$16="Nenhum dos tipos relacionados.")</formula>
    </cfRule>
  </conditionalFormatting>
  <conditionalFormatting sqref="J102:N102">
    <cfRule type="expression" dxfId="24" priority="29">
      <formula>$K$98="Pessoa Física"</formula>
    </cfRule>
  </conditionalFormatting>
  <conditionalFormatting sqref="J104:N104">
    <cfRule type="expression" dxfId="23" priority="31">
      <formula>$K$98="Pessoa Física"</formula>
    </cfRule>
  </conditionalFormatting>
  <conditionalFormatting sqref="J26:AF26">
    <cfRule type="expression" dxfId="22" priority="3">
      <formula>OR($D$16&lt;&gt;"Nenhum dos tipos relacionados.",AND($D$26="Não",$D$16="Nenhum dos tipos relacionados."))</formula>
    </cfRule>
  </conditionalFormatting>
  <conditionalFormatting sqref="K136:AA136">
    <cfRule type="expression" dxfId="21" priority="24">
      <formula>$K$136="Confira a indicação do Grupo ou o Ramo de Atividade"</formula>
    </cfRule>
  </conditionalFormatting>
  <conditionalFormatting sqref="S104:Y104">
    <cfRule type="expression" dxfId="20" priority="30">
      <formula>$K$98="Pessoa Física"</formula>
    </cfRule>
  </conditionalFormatting>
  <conditionalFormatting sqref="S130:Y130">
    <cfRule type="expression" dxfId="19" priority="6">
      <formula>$K$130="Outras"</formula>
    </cfRule>
  </conditionalFormatting>
  <conditionalFormatting sqref="S102:AD102">
    <cfRule type="expression" dxfId="18" priority="28">
      <formula>$K$98="Pessoa Jurídica"</formula>
    </cfRule>
  </conditionalFormatting>
  <conditionalFormatting sqref="AD76">
    <cfRule type="expression" dxfId="17" priority="15">
      <formula>$K$98="Pessoa Física"</formula>
    </cfRule>
  </conditionalFormatting>
  <conditionalFormatting sqref="AD80">
    <cfRule type="expression" dxfId="16" priority="14">
      <formula>$K$98="Pessoa Física"</formula>
    </cfRule>
  </conditionalFormatting>
  <conditionalFormatting sqref="AD130:AJ130">
    <cfRule type="expression" dxfId="15" priority="25">
      <formula>$K$130="Aumento de carga"</formula>
    </cfRule>
  </conditionalFormatting>
  <conditionalFormatting sqref="AF104:AJ104">
    <cfRule type="expression" dxfId="14" priority="27">
      <formula>$K$98="Pessoa Física"</formula>
    </cfRule>
  </conditionalFormatting>
  <conditionalFormatting sqref="AK169">
    <cfRule type="iconSet" priority="64">
      <iconSet iconSet="3Symbols2">
        <cfvo type="percent" val="0"/>
        <cfvo type="num" val="1" gte="0"/>
        <cfvo type="num" val="10"/>
      </iconSet>
    </cfRule>
  </conditionalFormatting>
  <dataValidations count="53">
    <dataValidation type="list" allowBlank="1" showInputMessage="1" showErrorMessage="1" sqref="D21" xr:uid="{00000000-0002-0000-0300-000000000000}">
      <formula1>"X"</formula1>
    </dataValidation>
    <dataValidation allowBlank="1" showInputMessage="1" showErrorMessage="1" prompt="Indique aqui o código do consumidor interessado cadastrado na CEMIG" sqref="AD98" xr:uid="{00000000-0002-0000-0300-000001000000}"/>
    <dataValidation allowBlank="1" showInputMessage="1" showErrorMessage="1" prompt="Informe a quantidade de dias referente ao prazo negociado para execução da obra." sqref="P84:P86" xr:uid="{00000000-0002-0000-0300-000002000000}"/>
    <dataValidation allowBlank="1" showInputMessage="1" showErrorMessage="1" prompt="Informe aqui a potência total a ser instalada. Informe em kW._x000a__x000a_Se o tipo de solicitação for &quot;Outras&quot; não informe valor neste campo." sqref="S130:Y130" xr:uid="{00000000-0002-0000-0300-000003000000}"/>
    <dataValidation allowBlank="1" showInputMessage="1" showErrorMessage="1" prompt="Informe aqui a potência total instalada atualmente. Informe em kW e somente se for aumento de carga._x000a__x000a__x000a_Se o tipo de solicitação for &quot;Outras&quot; não informe valor neste campo." sqref="AD130:AJ130" xr:uid="{00000000-0002-0000-0300-000004000000}"/>
    <dataValidation type="list" allowBlank="1" showInputMessage="1" showErrorMessage="1" sqref="K132:AJ132" xr:uid="{00000000-0002-0000-0300-000005000000}">
      <formula1>GrupoRamoAtividade</formula1>
    </dataValidation>
    <dataValidation type="list" allowBlank="1" showInputMessage="1" showErrorMessage="1" sqref="K134:AJ134" xr:uid="{00000000-0002-0000-0300-000006000000}">
      <formula1>RamosPorGrupo</formula1>
    </dataValidation>
    <dataValidation type="list" allowBlank="1" showInputMessage="1" showErrorMessage="1" prompt="Escolha aqui o tipo de obra desejada." sqref="D16:AJ19" xr:uid="{00000000-0002-0000-0300-000007000000}">
      <formula1>Tipos_Obra</formula1>
    </dataValidation>
    <dataValidation type="list" allowBlank="1" showInputMessage="1" showErrorMessage="1" sqref="I38" xr:uid="{00000000-0002-0000-0300-000008000000}">
      <formula1>"Urbano,Rural"</formula1>
    </dataValidation>
    <dataValidation type="list" allowBlank="1" showInputMessage="1" showErrorMessage="1" sqref="D26:G26" xr:uid="{00000000-0002-0000-0300-000009000000}">
      <formula1>"Sim,Não"</formula1>
    </dataValidation>
    <dataValidation allowBlank="1" showInputMessage="1" showErrorMessage="1" prompt="Indique a data de referência do orçamento" sqref="AF57:AJ57" xr:uid="{00000000-0002-0000-0300-00000A000000}"/>
    <dataValidation showInputMessage="1" showErrorMessage="1" sqref="AB138:AJ138 AB140:AJ140" xr:uid="{00000000-0002-0000-0300-00000B000000}"/>
    <dataValidation type="list" allowBlank="1" showInputMessage="1" showErrorMessage="1" sqref="K138:AA138" xr:uid="{00000000-0002-0000-0300-00000C000000}">
      <formula1>TENSÃO_OBJETIVO</formula1>
    </dataValidation>
    <dataValidation type="list" allowBlank="1" showInputMessage="1" showErrorMessage="1" sqref="K140:AA140" xr:uid="{00000000-0002-0000-0300-00000D000000}">
      <formula1>"MONOFÁSICO,TRIFÁSICO"</formula1>
    </dataValidation>
    <dataValidation allowBlank="1" showInputMessage="1" showErrorMessage="1" prompt="Indicar seção do cabo fase da MT utilizado no projeto. Exemplo:_x000a__x000a_CA 4 AWG" sqref="K142:AJ142" xr:uid="{00000000-0002-0000-0300-00000E000000}"/>
    <dataValidation allowBlank="1" showInputMessage="1" showErrorMessage="1" prompt="Indicar seção do cabo  neutro utilizado no projeto. Exemplo:_x000a__x000a_CA 4 AWG" sqref="K144:AJ144" xr:uid="{00000000-0002-0000-0300-00000F000000}"/>
    <dataValidation allowBlank="1" showInputMessage="1" showErrorMessage="1" prompt="Indicar todos os Trafos do projeto._x000a__x000a_Quantidade/Número de Fases/Potência_x000a__x000a_Exemplo:   1/3/45kVA_x000a_                   2/1/15kVA" sqref="K146:AJ146" xr:uid="{00000000-0002-0000-0300-000010000000}"/>
    <dataValidation allowBlank="1" showInputMessage="1" showErrorMessage="1" prompt="Informe o cônjuge, caso haja._x000a_" sqref="H110:AJ110" xr:uid="{00000000-0002-0000-0300-000011000000}"/>
    <dataValidation allowBlank="1" showInputMessage="1" showErrorMessage="1" prompt="Informar quantidade de US de TOPOGRAFIA._x000a__x000a_Na lista PROORC a mão de obra ainda deverá ser estratificada." sqref="K61:L61" xr:uid="{00000000-0002-0000-0300-000012000000}"/>
    <dataValidation allowBlank="1" showInputMessage="1" showErrorMessage="1" prompt="Informar quantidade de US de PROJETO._x000a__x000a_Na lista PROORC a mão de obra ainda deverá ser estratificada." sqref="K63:L63" xr:uid="{00000000-0002-0000-0300-000013000000}"/>
    <dataValidation allowBlank="1" showInputMessage="1" showErrorMessage="1" prompt="Informar quantidade de US de CONSTRUÇÃO._x000a__x000a_Na lista PROORC a mão de obra ainda deverá ser estratificada." sqref="K65:L65" xr:uid="{00000000-0002-0000-0300-000014000000}"/>
    <dataValidation type="whole" operator="greaterThan" allowBlank="1" showInputMessage="1" showErrorMessage="1" errorTitle="Erro" error="Não é permitido entrar com números decimais. Por favor, insira um número inteiro." sqref="L156 L152 AI154 AI152" xr:uid="{00000000-0002-0000-0300-000015000000}">
      <formula1>-1</formula1>
    </dataValidation>
    <dataValidation type="whole" allowBlank="1" showInputMessage="1" showErrorMessage="1" errorTitle="Erro" error="Por favor, digite uma NS válida." sqref="L160:L164" xr:uid="{00000000-0002-0000-0300-000016000000}">
      <formula1>1000000000</formula1>
      <formula2>2000999999</formula2>
    </dataValidation>
    <dataValidation type="list" allowBlank="1" showInputMessage="1" showErrorMessage="1" sqref="D169:I169 D171:I180 D170:I170" xr:uid="{00000000-0002-0000-0300-000017000000}">
      <formula1>"CONVENCIONAL, ISOLADA, PROTEGIDA, SUBTERRANEA - RDS"</formula1>
    </dataValidation>
    <dataValidation type="list" allowBlank="1" showInputMessage="1" showErrorMessage="1" sqref="Z169:AC180" xr:uid="{00000000-0002-0000-0300-000018000000}">
      <formula1>"MONOFASICO,TRIFASICO"</formula1>
    </dataValidation>
    <dataValidation type="list" allowBlank="1" showInputMessage="1" showErrorMessage="1" sqref="J180:O180" xr:uid="{00000000-0002-0000-0300-000019000000}">
      <formula1>MODALIDADE_TP_REDE_179</formula1>
    </dataValidation>
    <dataValidation type="list" allowBlank="1" showInputMessage="1" showErrorMessage="1" sqref="P173:X173" xr:uid="{00000000-0002-0000-0300-00001A000000}">
      <formula1>TIPOS_CABOS_POR_REDE_172</formula1>
    </dataValidation>
    <dataValidation type="list" allowBlank="1" showInputMessage="1" showErrorMessage="1" sqref="P174:X174" xr:uid="{00000000-0002-0000-0300-00001B000000}">
      <formula1>TIPOS_CABOS_POR_REDE_173</formula1>
    </dataValidation>
    <dataValidation type="list" allowBlank="1" showInputMessage="1" showErrorMessage="1" sqref="I36:AB36" xr:uid="{00000000-0002-0000-0300-00001C000000}">
      <formula1>MUNICÍPIOS</formula1>
    </dataValidation>
    <dataValidation type="list" allowBlank="1" showInputMessage="1" showErrorMessage="1" prompt="Se for &quot;Aumento de Carga&quot; devem ser informadas as cargas &quot;atual&quot; e &quot;futura&quot;;_x000a_Se for &quot;Ligação Nova&quot; informe apenas a carga futura;_x000a_Para outras solicitações, use a opção &quot;Outras&quot;._x000a_Usando &quot;Outras&quot; não informe nenhum valor em cargas &quot;atual&quot; e &quot;futura&quot;" sqref="K130:O130" xr:uid="{00000000-0002-0000-0300-00001D000000}">
      <formula1>"Aumento de carga,Ligação Nova,Outras"</formula1>
    </dataValidation>
    <dataValidation type="list" allowBlank="1" showInputMessage="1" showErrorMessage="1" sqref="J170:O170" xr:uid="{00000000-0002-0000-0300-00001E000000}">
      <formula1>MODALIDADE_TP_REDE_169</formula1>
    </dataValidation>
    <dataValidation type="list" allowBlank="1" showInputMessage="1" showErrorMessage="1" sqref="J169:O169" xr:uid="{00000000-0002-0000-0300-00001F000000}">
      <formula1>MODALIDADE_TP_REDE_168</formula1>
    </dataValidation>
    <dataValidation type="list" allowBlank="1" showInputMessage="1" showErrorMessage="1" sqref="P169:X169" xr:uid="{00000000-0002-0000-0300-000020000000}">
      <formula1>TIPOS_CABOS_POR_REDE_168</formula1>
    </dataValidation>
    <dataValidation type="list" allowBlank="1" showInputMessage="1" showErrorMessage="1" sqref="J171:O171" xr:uid="{00000000-0002-0000-0300-000021000000}">
      <formula1>MODALIDADE_TP_REDE_170</formula1>
    </dataValidation>
    <dataValidation type="list" allowBlank="1" showInputMessage="1" showErrorMessage="1" sqref="J172:O172" xr:uid="{00000000-0002-0000-0300-000022000000}">
      <formula1>MODALIDADE_TP_REDE_171</formula1>
    </dataValidation>
    <dataValidation type="list" allowBlank="1" showInputMessage="1" showErrorMessage="1" sqref="J173:O173" xr:uid="{00000000-0002-0000-0300-000023000000}">
      <formula1>MODALIDADE_TP_REDE_172</formula1>
    </dataValidation>
    <dataValidation type="list" allowBlank="1" showInputMessage="1" showErrorMessage="1" sqref="J174:O174" xr:uid="{00000000-0002-0000-0300-000024000000}">
      <formula1>MODALIDADE_TP_REDE_173</formula1>
    </dataValidation>
    <dataValidation type="list" allowBlank="1" showInputMessage="1" showErrorMessage="1" sqref="J175:O175" xr:uid="{00000000-0002-0000-0300-000025000000}">
      <formula1>MODALIDADE_TP_REDE_174</formula1>
    </dataValidation>
    <dataValidation type="list" allowBlank="1" showInputMessage="1" showErrorMessage="1" sqref="J176:O176" xr:uid="{00000000-0002-0000-0300-000026000000}">
      <formula1>MODALIDADE_TP_REDE_175</formula1>
    </dataValidation>
    <dataValidation type="list" allowBlank="1" showInputMessage="1" showErrorMessage="1" sqref="J177:O177" xr:uid="{00000000-0002-0000-0300-000027000000}">
      <formula1>MODALIDADE_TP_REDE_176</formula1>
    </dataValidation>
    <dataValidation type="list" allowBlank="1" showInputMessage="1" showErrorMessage="1" sqref="J178:O178" xr:uid="{00000000-0002-0000-0300-000028000000}">
      <formula1>MODALIDADE_TP_REDE_177</formula1>
    </dataValidation>
    <dataValidation type="list" allowBlank="1" showInputMessage="1" showErrorMessage="1" sqref="J179:O179" xr:uid="{00000000-0002-0000-0300-000029000000}">
      <formula1>MODALIDADE_TP_REDE_178</formula1>
    </dataValidation>
    <dataValidation type="list" allowBlank="1" showInputMessage="1" showErrorMessage="1" sqref="P170:X170" xr:uid="{00000000-0002-0000-0300-00002A000000}">
      <formula1>TIPOS_CABOS_POR_REDE_169</formula1>
    </dataValidation>
    <dataValidation type="list" allowBlank="1" showInputMessage="1" showErrorMessage="1" sqref="P171:X171" xr:uid="{00000000-0002-0000-0300-00002B000000}">
      <formula1>TIPOS_CABOS_POR_REDE_170</formula1>
    </dataValidation>
    <dataValidation type="list" allowBlank="1" showInputMessage="1" showErrorMessage="1" sqref="P172:X172" xr:uid="{00000000-0002-0000-0300-00002C000000}">
      <formula1>TIPOS_CABOS_POR_REDE_171</formula1>
    </dataValidation>
    <dataValidation type="list" allowBlank="1" showInputMessage="1" showErrorMessage="1" sqref="P175:X175" xr:uid="{00000000-0002-0000-0300-00002D000000}">
      <formula1>TIPOS_CABOS_POR_REDE_174</formula1>
    </dataValidation>
    <dataValidation type="list" allowBlank="1" showInputMessage="1" showErrorMessage="1" sqref="P176:X176" xr:uid="{00000000-0002-0000-0300-00002E000000}">
      <formula1>TIPOS_CABOS_POR_REDE_175</formula1>
    </dataValidation>
    <dataValidation type="list" allowBlank="1" showInputMessage="1" showErrorMessage="1" sqref="P177:X177" xr:uid="{00000000-0002-0000-0300-00002F000000}">
      <formula1>TIPOS_CABOS_POR_REDE_176</formula1>
    </dataValidation>
    <dataValidation type="list" allowBlank="1" showInputMessage="1" showErrorMessage="1" sqref="P178:X178" xr:uid="{00000000-0002-0000-0300-000030000000}">
      <formula1>TIPOS_CABOS_POR_REDE_177</formula1>
    </dataValidation>
    <dataValidation type="list" allowBlank="1" showInputMessage="1" showErrorMessage="1" sqref="P179:X179" xr:uid="{00000000-0002-0000-0300-000031000000}">
      <formula1>TIPOS_CABOS_POR_REDE_178</formula1>
    </dataValidation>
    <dataValidation type="list" allowBlank="1" showInputMessage="1" showErrorMessage="1" sqref="P180:X180" xr:uid="{00000000-0002-0000-0300-000032000000}">
      <formula1>TIPOS_CABOS_POR_REDE_179</formula1>
    </dataValidation>
    <dataValidation type="list" allowBlank="1" showInputMessage="1" showErrorMessage="1" sqref="AF120:AJ120" xr:uid="{00000000-0002-0000-0300-000033000000}">
      <formula1>TBL_ESTADOS</formula1>
    </dataValidation>
    <dataValidation type="list" allowBlank="1" showInputMessage="1" showErrorMessage="1" sqref="I120:AB120" xr:uid="{00000000-0002-0000-0300-000034000000}">
      <formula1>LISTAR_MUNICIPIO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headerFooter>
    <oddFooter>&amp;R_x000D_&amp;1#&amp;"Calibri"&amp;10&amp;K000000 Classificação: Direcionado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Planilha5"/>
  <dimension ref="D1:AG857"/>
  <sheetViews>
    <sheetView topLeftCell="A13" workbookViewId="0">
      <selection activeCell="E16" sqref="E16"/>
    </sheetView>
  </sheetViews>
  <sheetFormatPr defaultRowHeight="14.5" x14ac:dyDescent="0.35"/>
  <sheetData>
    <row r="1" spans="4:33" x14ac:dyDescent="0.35">
      <c r="G1" t="s">
        <v>7286</v>
      </c>
    </row>
    <row r="2" spans="4:33" x14ac:dyDescent="0.35">
      <c r="G2" t="s">
        <v>7287</v>
      </c>
    </row>
    <row r="4" spans="4:33" x14ac:dyDescent="0.35">
      <c r="D4" s="45" t="s">
        <v>2763</v>
      </c>
      <c r="G4" t="s">
        <v>817</v>
      </c>
      <c r="H4" t="s">
        <v>2735</v>
      </c>
      <c r="I4" t="s">
        <v>2736</v>
      </c>
      <c r="J4" t="s">
        <v>2738</v>
      </c>
      <c r="K4" t="s">
        <v>2737</v>
      </c>
      <c r="L4" t="s">
        <v>2739</v>
      </c>
      <c r="M4" t="s">
        <v>2740</v>
      </c>
      <c r="N4" t="s">
        <v>2741</v>
      </c>
      <c r="O4" t="s">
        <v>2742</v>
      </c>
      <c r="P4" t="s">
        <v>2743</v>
      </c>
      <c r="Q4" t="s">
        <v>2744</v>
      </c>
      <c r="R4" t="s">
        <v>2746</v>
      </c>
      <c r="S4" t="s">
        <v>2745</v>
      </c>
      <c r="T4" t="s">
        <v>2747</v>
      </c>
      <c r="U4" t="s">
        <v>2748</v>
      </c>
      <c r="V4" t="s">
        <v>2750</v>
      </c>
      <c r="W4" t="s">
        <v>2751</v>
      </c>
      <c r="X4" t="s">
        <v>2749</v>
      </c>
      <c r="Y4" t="s">
        <v>2752</v>
      </c>
      <c r="Z4" t="s">
        <v>2753</v>
      </c>
      <c r="AA4" t="s">
        <v>2755</v>
      </c>
      <c r="AB4" t="s">
        <v>2756</v>
      </c>
      <c r="AC4" t="s">
        <v>2754</v>
      </c>
      <c r="AD4" t="s">
        <v>2757</v>
      </c>
      <c r="AE4" t="s">
        <v>2759</v>
      </c>
      <c r="AF4" t="s">
        <v>2758</v>
      </c>
      <c r="AG4" t="s">
        <v>2760</v>
      </c>
    </row>
    <row r="5" spans="4:33" x14ac:dyDescent="0.35">
      <c r="D5" t="s">
        <v>817</v>
      </c>
      <c r="G5" t="s">
        <v>2215</v>
      </c>
      <c r="H5" t="s">
        <v>2764</v>
      </c>
      <c r="I5" t="s">
        <v>2765</v>
      </c>
      <c r="J5" t="s">
        <v>2766</v>
      </c>
      <c r="K5" t="s">
        <v>2767</v>
      </c>
      <c r="L5" t="s">
        <v>2768</v>
      </c>
      <c r="M5" t="s">
        <v>2769</v>
      </c>
      <c r="N5" t="s">
        <v>2770</v>
      </c>
      <c r="O5" t="s">
        <v>2771</v>
      </c>
      <c r="P5" t="s">
        <v>2772</v>
      </c>
      <c r="Q5" t="s">
        <v>2773</v>
      </c>
      <c r="R5" t="s">
        <v>2774</v>
      </c>
      <c r="S5" t="s">
        <v>2775</v>
      </c>
      <c r="T5" t="s">
        <v>2776</v>
      </c>
      <c r="U5" t="s">
        <v>2765</v>
      </c>
      <c r="V5" t="s">
        <v>2777</v>
      </c>
      <c r="W5" t="s">
        <v>2778</v>
      </c>
      <c r="X5" t="s">
        <v>2779</v>
      </c>
      <c r="Y5" t="s">
        <v>2780</v>
      </c>
      <c r="Z5" t="s">
        <v>2781</v>
      </c>
      <c r="AA5" t="s">
        <v>2782</v>
      </c>
      <c r="AB5" t="s">
        <v>2783</v>
      </c>
      <c r="AC5" t="s">
        <v>2784</v>
      </c>
      <c r="AD5" t="s">
        <v>2785</v>
      </c>
      <c r="AE5" t="s">
        <v>2786</v>
      </c>
      <c r="AF5" t="s">
        <v>2787</v>
      </c>
      <c r="AG5" t="s">
        <v>2788</v>
      </c>
    </row>
    <row r="6" spans="4:33" x14ac:dyDescent="0.35">
      <c r="D6" t="s">
        <v>2735</v>
      </c>
      <c r="G6" t="s">
        <v>344</v>
      </c>
      <c r="H6" t="s">
        <v>2789</v>
      </c>
      <c r="I6" t="s">
        <v>2790</v>
      </c>
      <c r="J6" t="s">
        <v>2791</v>
      </c>
      <c r="K6" t="s">
        <v>2792</v>
      </c>
      <c r="L6" t="s">
        <v>2793</v>
      </c>
      <c r="M6" t="s">
        <v>2794</v>
      </c>
      <c r="O6" t="s">
        <v>2795</v>
      </c>
      <c r="P6" t="s">
        <v>2796</v>
      </c>
      <c r="Q6" t="s">
        <v>2797</v>
      </c>
      <c r="R6" t="s">
        <v>2798</v>
      </c>
      <c r="S6" t="s">
        <v>347</v>
      </c>
      <c r="T6" t="s">
        <v>2799</v>
      </c>
      <c r="U6" t="s">
        <v>2800</v>
      </c>
      <c r="V6" t="s">
        <v>2801</v>
      </c>
      <c r="W6" t="s">
        <v>2802</v>
      </c>
      <c r="X6" t="s">
        <v>2803</v>
      </c>
      <c r="Y6" t="s">
        <v>2804</v>
      </c>
      <c r="Z6" t="s">
        <v>2805</v>
      </c>
      <c r="AA6" t="s">
        <v>2806</v>
      </c>
      <c r="AB6" t="s">
        <v>2807</v>
      </c>
      <c r="AC6" t="s">
        <v>2808</v>
      </c>
      <c r="AD6" t="s">
        <v>2809</v>
      </c>
      <c r="AE6" t="s">
        <v>2810</v>
      </c>
      <c r="AF6" t="s">
        <v>2811</v>
      </c>
      <c r="AG6" t="s">
        <v>2812</v>
      </c>
    </row>
    <row r="7" spans="4:33" x14ac:dyDescent="0.35">
      <c r="D7" t="s">
        <v>2736</v>
      </c>
      <c r="G7" t="s">
        <v>345</v>
      </c>
      <c r="H7" t="s">
        <v>2813</v>
      </c>
      <c r="I7" t="s">
        <v>2814</v>
      </c>
      <c r="J7" t="s">
        <v>2815</v>
      </c>
      <c r="K7" t="s">
        <v>2816</v>
      </c>
      <c r="L7" t="s">
        <v>2817</v>
      </c>
      <c r="M7" t="s">
        <v>2818</v>
      </c>
      <c r="O7" t="s">
        <v>2819</v>
      </c>
      <c r="P7" t="s">
        <v>2820</v>
      </c>
      <c r="Q7" t="s">
        <v>2821</v>
      </c>
      <c r="R7" t="s">
        <v>2822</v>
      </c>
      <c r="S7" t="s">
        <v>2823</v>
      </c>
      <c r="T7" t="s">
        <v>2824</v>
      </c>
      <c r="U7" t="s">
        <v>2825</v>
      </c>
      <c r="V7" t="s">
        <v>2826</v>
      </c>
      <c r="W7" t="s">
        <v>2765</v>
      </c>
      <c r="X7" t="s">
        <v>2827</v>
      </c>
      <c r="Y7" t="s">
        <v>2828</v>
      </c>
      <c r="Z7" t="s">
        <v>2829</v>
      </c>
      <c r="AA7" t="s">
        <v>2830</v>
      </c>
      <c r="AB7" t="s">
        <v>2831</v>
      </c>
      <c r="AC7" t="s">
        <v>2832</v>
      </c>
      <c r="AD7" t="s">
        <v>2833</v>
      </c>
      <c r="AE7" t="s">
        <v>2834</v>
      </c>
      <c r="AF7" t="s">
        <v>2835</v>
      </c>
      <c r="AG7" t="s">
        <v>2836</v>
      </c>
    </row>
    <row r="8" spans="4:33" x14ac:dyDescent="0.35">
      <c r="D8" t="s">
        <v>2738</v>
      </c>
      <c r="G8" t="s">
        <v>346</v>
      </c>
      <c r="H8" t="s">
        <v>2837</v>
      </c>
      <c r="I8" t="s">
        <v>2838</v>
      </c>
      <c r="J8" t="s">
        <v>2839</v>
      </c>
      <c r="K8" t="s">
        <v>2840</v>
      </c>
      <c r="L8" t="s">
        <v>2841</v>
      </c>
      <c r="M8" t="s">
        <v>2842</v>
      </c>
      <c r="O8" t="s">
        <v>2843</v>
      </c>
      <c r="P8" t="s">
        <v>2844</v>
      </c>
      <c r="Q8" t="s">
        <v>2845</v>
      </c>
      <c r="R8" t="s">
        <v>2846</v>
      </c>
      <c r="S8" t="s">
        <v>2847</v>
      </c>
      <c r="T8" t="s">
        <v>2848</v>
      </c>
      <c r="U8" t="s">
        <v>2849</v>
      </c>
      <c r="V8" t="s">
        <v>2850</v>
      </c>
      <c r="W8" t="s">
        <v>2851</v>
      </c>
      <c r="X8" t="s">
        <v>2852</v>
      </c>
      <c r="Y8" t="s">
        <v>2853</v>
      </c>
      <c r="Z8" t="s">
        <v>2854</v>
      </c>
      <c r="AA8" t="s">
        <v>2855</v>
      </c>
      <c r="AB8" t="s">
        <v>388</v>
      </c>
      <c r="AC8" t="s">
        <v>2856</v>
      </c>
      <c r="AD8" t="s">
        <v>2857</v>
      </c>
      <c r="AE8" t="s">
        <v>2858</v>
      </c>
      <c r="AF8" t="s">
        <v>2859</v>
      </c>
      <c r="AG8" t="s">
        <v>2860</v>
      </c>
    </row>
    <row r="9" spans="4:33" x14ac:dyDescent="0.35">
      <c r="D9" t="s">
        <v>2737</v>
      </c>
      <c r="G9" t="s">
        <v>2216</v>
      </c>
      <c r="H9" t="s">
        <v>2861</v>
      </c>
      <c r="I9" t="s">
        <v>2862</v>
      </c>
      <c r="J9" t="s">
        <v>2863</v>
      </c>
      <c r="K9" t="s">
        <v>2864</v>
      </c>
      <c r="L9" t="s">
        <v>2865</v>
      </c>
      <c r="M9" t="s">
        <v>2866</v>
      </c>
      <c r="O9" t="s">
        <v>2867</v>
      </c>
      <c r="P9" t="s">
        <v>2868</v>
      </c>
      <c r="Q9" t="s">
        <v>2869</v>
      </c>
      <c r="R9" t="s">
        <v>2870</v>
      </c>
      <c r="S9" t="s">
        <v>2871</v>
      </c>
      <c r="T9" t="s">
        <v>2872</v>
      </c>
      <c r="U9" t="s">
        <v>2873</v>
      </c>
      <c r="V9" t="s">
        <v>2874</v>
      </c>
      <c r="W9" t="s">
        <v>2875</v>
      </c>
      <c r="X9" t="s">
        <v>2876</v>
      </c>
      <c r="Y9" t="s">
        <v>2877</v>
      </c>
      <c r="Z9" t="s">
        <v>2878</v>
      </c>
      <c r="AA9" t="s">
        <v>2879</v>
      </c>
      <c r="AB9" t="s">
        <v>2880</v>
      </c>
      <c r="AC9" t="s">
        <v>2881</v>
      </c>
      <c r="AD9" t="s">
        <v>2882</v>
      </c>
      <c r="AE9" t="s">
        <v>2883</v>
      </c>
      <c r="AF9" t="s">
        <v>2884</v>
      </c>
      <c r="AG9" t="s">
        <v>2885</v>
      </c>
    </row>
    <row r="10" spans="4:33" x14ac:dyDescent="0.35">
      <c r="D10" t="s">
        <v>2739</v>
      </c>
      <c r="G10" t="s">
        <v>347</v>
      </c>
      <c r="H10" t="s">
        <v>2886</v>
      </c>
      <c r="I10" t="s">
        <v>2887</v>
      </c>
      <c r="J10" t="s">
        <v>2888</v>
      </c>
      <c r="K10" t="s">
        <v>2889</v>
      </c>
      <c r="L10" t="s">
        <v>2890</v>
      </c>
      <c r="M10" t="s">
        <v>2891</v>
      </c>
      <c r="O10" t="s">
        <v>2892</v>
      </c>
      <c r="P10" t="s">
        <v>2893</v>
      </c>
      <c r="Q10" t="s">
        <v>2894</v>
      </c>
      <c r="R10" t="s">
        <v>2895</v>
      </c>
      <c r="S10" t="s">
        <v>2896</v>
      </c>
      <c r="T10" t="s">
        <v>2897</v>
      </c>
      <c r="U10" t="s">
        <v>2898</v>
      </c>
      <c r="V10" t="s">
        <v>2899</v>
      </c>
      <c r="W10" t="s">
        <v>2900</v>
      </c>
      <c r="X10" t="s">
        <v>2901</v>
      </c>
      <c r="Y10" t="s">
        <v>2902</v>
      </c>
      <c r="Z10" t="s">
        <v>2903</v>
      </c>
      <c r="AA10" t="s">
        <v>2904</v>
      </c>
      <c r="AB10" t="s">
        <v>2905</v>
      </c>
      <c r="AC10" t="s">
        <v>2906</v>
      </c>
      <c r="AD10" t="s">
        <v>2907</v>
      </c>
      <c r="AE10" t="s">
        <v>2908</v>
      </c>
      <c r="AF10" t="s">
        <v>2909</v>
      </c>
      <c r="AG10" t="s">
        <v>2910</v>
      </c>
    </row>
    <row r="11" spans="4:33" x14ac:dyDescent="0.35">
      <c r="D11" t="s">
        <v>2740</v>
      </c>
      <c r="G11" t="s">
        <v>2217</v>
      </c>
      <c r="H11" t="s">
        <v>2911</v>
      </c>
      <c r="I11" t="s">
        <v>2912</v>
      </c>
      <c r="J11" t="s">
        <v>2913</v>
      </c>
      <c r="K11" t="s">
        <v>2914</v>
      </c>
      <c r="L11" t="s">
        <v>2915</v>
      </c>
      <c r="M11" t="s">
        <v>2916</v>
      </c>
      <c r="O11" t="s">
        <v>2917</v>
      </c>
      <c r="P11" t="s">
        <v>2918</v>
      </c>
      <c r="Q11" t="s">
        <v>2919</v>
      </c>
      <c r="R11" t="s">
        <v>2920</v>
      </c>
      <c r="S11" t="s">
        <v>2921</v>
      </c>
      <c r="T11" t="s">
        <v>2922</v>
      </c>
      <c r="U11" t="s">
        <v>2923</v>
      </c>
      <c r="V11" t="s">
        <v>2873</v>
      </c>
      <c r="W11" t="s">
        <v>2924</v>
      </c>
      <c r="X11" t="s">
        <v>2925</v>
      </c>
      <c r="Y11" t="s">
        <v>2926</v>
      </c>
      <c r="Z11" t="s">
        <v>2927</v>
      </c>
      <c r="AA11" t="s">
        <v>2928</v>
      </c>
      <c r="AB11" t="s">
        <v>2929</v>
      </c>
      <c r="AC11" t="s">
        <v>2930</v>
      </c>
      <c r="AD11" t="s">
        <v>2931</v>
      </c>
      <c r="AE11" t="s">
        <v>2932</v>
      </c>
      <c r="AF11" t="s">
        <v>2933</v>
      </c>
      <c r="AG11" t="s">
        <v>2934</v>
      </c>
    </row>
    <row r="12" spans="4:33" x14ac:dyDescent="0.35">
      <c r="D12" t="s">
        <v>2741</v>
      </c>
      <c r="G12" t="s">
        <v>348</v>
      </c>
      <c r="H12" t="s">
        <v>2935</v>
      </c>
      <c r="I12" t="s">
        <v>2936</v>
      </c>
      <c r="J12" t="s">
        <v>2937</v>
      </c>
      <c r="K12" t="s">
        <v>2938</v>
      </c>
      <c r="L12" t="s">
        <v>2939</v>
      </c>
      <c r="M12" t="s">
        <v>2940</v>
      </c>
      <c r="O12" t="s">
        <v>2941</v>
      </c>
      <c r="P12" t="s">
        <v>2942</v>
      </c>
      <c r="Q12" t="s">
        <v>2943</v>
      </c>
      <c r="R12" t="s">
        <v>2944</v>
      </c>
      <c r="S12" t="s">
        <v>2945</v>
      </c>
      <c r="T12" t="s">
        <v>2946</v>
      </c>
      <c r="U12" t="s">
        <v>2947</v>
      </c>
      <c r="V12" t="s">
        <v>2948</v>
      </c>
      <c r="W12" t="s">
        <v>2949</v>
      </c>
      <c r="X12" t="s">
        <v>2950</v>
      </c>
      <c r="Y12" t="s">
        <v>2951</v>
      </c>
      <c r="Z12" t="s">
        <v>2952</v>
      </c>
      <c r="AA12" t="s">
        <v>2953</v>
      </c>
      <c r="AB12" t="s">
        <v>2954</v>
      </c>
      <c r="AC12" t="s">
        <v>2955</v>
      </c>
      <c r="AD12" t="s">
        <v>2956</v>
      </c>
      <c r="AE12" t="s">
        <v>2957</v>
      </c>
      <c r="AF12" t="s">
        <v>2958</v>
      </c>
      <c r="AG12" t="s">
        <v>2959</v>
      </c>
    </row>
    <row r="13" spans="4:33" x14ac:dyDescent="0.35">
      <c r="D13" t="s">
        <v>2742</v>
      </c>
      <c r="G13" t="s">
        <v>2218</v>
      </c>
      <c r="H13" t="s">
        <v>2960</v>
      </c>
      <c r="I13" t="s">
        <v>2961</v>
      </c>
      <c r="J13" t="s">
        <v>2962</v>
      </c>
      <c r="K13" t="s">
        <v>2963</v>
      </c>
      <c r="L13" t="s">
        <v>2964</v>
      </c>
      <c r="M13" t="s">
        <v>2965</v>
      </c>
      <c r="O13" t="s">
        <v>2966</v>
      </c>
      <c r="P13" t="s">
        <v>2967</v>
      </c>
      <c r="Q13" t="s">
        <v>2968</v>
      </c>
      <c r="R13" t="s">
        <v>2969</v>
      </c>
      <c r="S13" t="s">
        <v>2970</v>
      </c>
      <c r="T13" t="s">
        <v>2971</v>
      </c>
      <c r="U13" t="s">
        <v>2972</v>
      </c>
      <c r="V13" t="s">
        <v>2973</v>
      </c>
      <c r="W13" t="s">
        <v>2974</v>
      </c>
      <c r="X13" t="s">
        <v>2975</v>
      </c>
      <c r="Y13" t="s">
        <v>2976</v>
      </c>
      <c r="Z13" t="s">
        <v>2977</v>
      </c>
      <c r="AA13" t="s">
        <v>2978</v>
      </c>
      <c r="AB13" t="s">
        <v>2979</v>
      </c>
      <c r="AC13" t="s">
        <v>2980</v>
      </c>
      <c r="AD13" t="s">
        <v>2981</v>
      </c>
      <c r="AE13" t="s">
        <v>2982</v>
      </c>
      <c r="AF13" t="s">
        <v>2983</v>
      </c>
      <c r="AG13" t="s">
        <v>2984</v>
      </c>
    </row>
    <row r="14" spans="4:33" x14ac:dyDescent="0.35">
      <c r="D14" t="s">
        <v>2743</v>
      </c>
      <c r="G14" t="s">
        <v>2219</v>
      </c>
      <c r="H14" t="s">
        <v>2985</v>
      </c>
      <c r="I14" t="s">
        <v>2986</v>
      </c>
      <c r="J14" t="s">
        <v>2987</v>
      </c>
      <c r="K14" t="s">
        <v>2988</v>
      </c>
      <c r="L14" t="s">
        <v>2989</v>
      </c>
      <c r="M14" t="s">
        <v>2990</v>
      </c>
      <c r="O14" t="s">
        <v>2991</v>
      </c>
      <c r="P14" t="s">
        <v>2992</v>
      </c>
      <c r="Q14" t="s">
        <v>2993</v>
      </c>
      <c r="R14" t="s">
        <v>2994</v>
      </c>
      <c r="S14" t="s">
        <v>2995</v>
      </c>
      <c r="T14" t="s">
        <v>2996</v>
      </c>
      <c r="U14" t="s">
        <v>2997</v>
      </c>
      <c r="V14" t="s">
        <v>2998</v>
      </c>
      <c r="W14" t="s">
        <v>2999</v>
      </c>
      <c r="X14" t="s">
        <v>3000</v>
      </c>
      <c r="Y14" t="s">
        <v>3001</v>
      </c>
      <c r="Z14" t="s">
        <v>3002</v>
      </c>
      <c r="AA14" t="s">
        <v>3003</v>
      </c>
      <c r="AB14" t="s">
        <v>3004</v>
      </c>
      <c r="AC14" t="s">
        <v>2807</v>
      </c>
      <c r="AD14" t="s">
        <v>3005</v>
      </c>
      <c r="AE14" t="s">
        <v>3006</v>
      </c>
      <c r="AF14" t="s">
        <v>3007</v>
      </c>
      <c r="AG14" t="s">
        <v>3008</v>
      </c>
    </row>
    <row r="15" spans="4:33" x14ac:dyDescent="0.35">
      <c r="D15" t="s">
        <v>2744</v>
      </c>
      <c r="G15" t="s">
        <v>349</v>
      </c>
      <c r="H15" t="s">
        <v>3009</v>
      </c>
      <c r="I15" t="s">
        <v>3010</v>
      </c>
      <c r="J15" t="s">
        <v>3011</v>
      </c>
      <c r="K15" t="s">
        <v>3012</v>
      </c>
      <c r="L15" t="s">
        <v>3013</v>
      </c>
      <c r="M15" t="s">
        <v>3014</v>
      </c>
      <c r="O15" t="s">
        <v>3015</v>
      </c>
      <c r="P15" t="s">
        <v>3016</v>
      </c>
      <c r="Q15" t="s">
        <v>3017</v>
      </c>
      <c r="R15" t="s">
        <v>3018</v>
      </c>
      <c r="S15" t="s">
        <v>3019</v>
      </c>
      <c r="T15" t="s">
        <v>3020</v>
      </c>
      <c r="U15" t="s">
        <v>3021</v>
      </c>
      <c r="V15" t="s">
        <v>3022</v>
      </c>
      <c r="W15" t="s">
        <v>3023</v>
      </c>
      <c r="X15" t="s">
        <v>3024</v>
      </c>
      <c r="Y15" t="s">
        <v>3025</v>
      </c>
      <c r="Z15" t="s">
        <v>2883</v>
      </c>
      <c r="AA15" t="s">
        <v>3026</v>
      </c>
      <c r="AB15" t="s">
        <v>3027</v>
      </c>
      <c r="AC15" t="s">
        <v>3028</v>
      </c>
      <c r="AD15" t="s">
        <v>2917</v>
      </c>
      <c r="AE15" t="s">
        <v>3029</v>
      </c>
      <c r="AF15" t="s">
        <v>3030</v>
      </c>
      <c r="AG15" t="s">
        <v>3031</v>
      </c>
    </row>
    <row r="16" spans="4:33" x14ac:dyDescent="0.35">
      <c r="D16" t="s">
        <v>2746</v>
      </c>
      <c r="G16" t="s">
        <v>350</v>
      </c>
      <c r="H16" t="s">
        <v>3032</v>
      </c>
      <c r="I16" t="s">
        <v>3033</v>
      </c>
      <c r="J16" t="s">
        <v>3034</v>
      </c>
      <c r="K16" t="s">
        <v>3035</v>
      </c>
      <c r="L16" t="s">
        <v>3036</v>
      </c>
      <c r="M16" t="s">
        <v>3037</v>
      </c>
      <c r="O16" t="s">
        <v>3038</v>
      </c>
      <c r="P16" t="s">
        <v>3039</v>
      </c>
      <c r="Q16" t="s">
        <v>3040</v>
      </c>
      <c r="R16" t="s">
        <v>3041</v>
      </c>
      <c r="S16" t="s">
        <v>3042</v>
      </c>
      <c r="T16" t="s">
        <v>3043</v>
      </c>
      <c r="U16" t="s">
        <v>3044</v>
      </c>
      <c r="V16" t="s">
        <v>3045</v>
      </c>
      <c r="W16" t="s">
        <v>3046</v>
      </c>
      <c r="X16" t="s">
        <v>3047</v>
      </c>
      <c r="Y16" t="s">
        <v>3048</v>
      </c>
      <c r="Z16" t="s">
        <v>3049</v>
      </c>
      <c r="AA16" t="s">
        <v>3050</v>
      </c>
      <c r="AB16" t="s">
        <v>3051</v>
      </c>
      <c r="AC16" t="s">
        <v>2885</v>
      </c>
      <c r="AD16" t="s">
        <v>3052</v>
      </c>
      <c r="AE16" t="s">
        <v>3053</v>
      </c>
      <c r="AF16" t="s">
        <v>3054</v>
      </c>
      <c r="AG16" t="s">
        <v>3055</v>
      </c>
    </row>
    <row r="17" spans="4:33" x14ac:dyDescent="0.35">
      <c r="D17" t="s">
        <v>2745</v>
      </c>
      <c r="G17" t="s">
        <v>351</v>
      </c>
      <c r="H17" t="s">
        <v>3056</v>
      </c>
      <c r="I17" t="s">
        <v>3057</v>
      </c>
      <c r="J17" t="s">
        <v>3058</v>
      </c>
      <c r="K17" t="s">
        <v>3059</v>
      </c>
      <c r="L17" t="s">
        <v>3060</v>
      </c>
      <c r="M17" t="s">
        <v>3061</v>
      </c>
      <c r="O17" t="s">
        <v>2243</v>
      </c>
      <c r="P17" t="s">
        <v>3062</v>
      </c>
      <c r="Q17" t="s">
        <v>3063</v>
      </c>
      <c r="R17" t="s">
        <v>3064</v>
      </c>
      <c r="S17" t="s">
        <v>3065</v>
      </c>
      <c r="T17" t="s">
        <v>3066</v>
      </c>
      <c r="U17" t="s">
        <v>3067</v>
      </c>
      <c r="V17" t="s">
        <v>3068</v>
      </c>
      <c r="W17" t="s">
        <v>3069</v>
      </c>
      <c r="X17" t="s">
        <v>3070</v>
      </c>
      <c r="Y17" t="s">
        <v>3071</v>
      </c>
      <c r="Z17" t="s">
        <v>3072</v>
      </c>
      <c r="AA17" t="s">
        <v>3073</v>
      </c>
      <c r="AB17" t="s">
        <v>3074</v>
      </c>
      <c r="AC17" t="s">
        <v>3075</v>
      </c>
      <c r="AD17" t="s">
        <v>3076</v>
      </c>
      <c r="AE17" t="s">
        <v>3077</v>
      </c>
      <c r="AF17" t="s">
        <v>2807</v>
      </c>
      <c r="AG17" t="s">
        <v>3078</v>
      </c>
    </row>
    <row r="18" spans="4:33" x14ac:dyDescent="0.35">
      <c r="D18" t="s">
        <v>2747</v>
      </c>
      <c r="G18" t="s">
        <v>2220</v>
      </c>
      <c r="H18" t="s">
        <v>3079</v>
      </c>
      <c r="I18" t="s">
        <v>2262</v>
      </c>
      <c r="J18" t="s">
        <v>3080</v>
      </c>
      <c r="K18" t="s">
        <v>3081</v>
      </c>
      <c r="L18" t="s">
        <v>3082</v>
      </c>
      <c r="M18" t="s">
        <v>3045</v>
      </c>
      <c r="O18" t="s">
        <v>3083</v>
      </c>
      <c r="P18" t="s">
        <v>3084</v>
      </c>
      <c r="Q18" t="s">
        <v>3085</v>
      </c>
      <c r="R18" t="s">
        <v>3086</v>
      </c>
      <c r="S18" t="s">
        <v>3087</v>
      </c>
      <c r="T18" t="s">
        <v>3088</v>
      </c>
      <c r="U18" t="s">
        <v>3089</v>
      </c>
      <c r="V18" t="s">
        <v>3090</v>
      </c>
      <c r="W18" t="s">
        <v>3091</v>
      </c>
      <c r="X18" t="s">
        <v>3092</v>
      </c>
      <c r="Y18" t="s">
        <v>3093</v>
      </c>
      <c r="Z18" t="s">
        <v>3094</v>
      </c>
      <c r="AA18" t="s">
        <v>3095</v>
      </c>
      <c r="AB18" t="s">
        <v>3096</v>
      </c>
      <c r="AC18" t="s">
        <v>3097</v>
      </c>
      <c r="AD18" t="s">
        <v>3098</v>
      </c>
      <c r="AE18" t="s">
        <v>3099</v>
      </c>
      <c r="AF18" t="s">
        <v>3100</v>
      </c>
      <c r="AG18" t="s">
        <v>3101</v>
      </c>
    </row>
    <row r="19" spans="4:33" x14ac:dyDescent="0.35">
      <c r="D19" t="s">
        <v>2748</v>
      </c>
      <c r="G19" t="s">
        <v>3102</v>
      </c>
      <c r="H19" t="s">
        <v>3103</v>
      </c>
      <c r="I19" t="s">
        <v>3104</v>
      </c>
      <c r="J19" t="s">
        <v>3105</v>
      </c>
      <c r="K19" t="s">
        <v>3106</v>
      </c>
      <c r="L19" t="s">
        <v>3107</v>
      </c>
      <c r="M19" t="s">
        <v>3108</v>
      </c>
      <c r="O19" t="s">
        <v>3109</v>
      </c>
      <c r="P19" t="s">
        <v>3110</v>
      </c>
      <c r="Q19" t="s">
        <v>3078</v>
      </c>
      <c r="R19" t="s">
        <v>3111</v>
      </c>
      <c r="S19" t="s">
        <v>3112</v>
      </c>
      <c r="T19" t="s">
        <v>3113</v>
      </c>
      <c r="U19" t="s">
        <v>3114</v>
      </c>
      <c r="V19" t="s">
        <v>3115</v>
      </c>
      <c r="W19" t="s">
        <v>3116</v>
      </c>
      <c r="X19" t="s">
        <v>3117</v>
      </c>
      <c r="Y19" t="s">
        <v>3118</v>
      </c>
      <c r="Z19" t="s">
        <v>3119</v>
      </c>
      <c r="AA19" t="s">
        <v>3120</v>
      </c>
      <c r="AB19" t="s">
        <v>3121</v>
      </c>
      <c r="AC19" t="s">
        <v>3122</v>
      </c>
      <c r="AD19" t="s">
        <v>360</v>
      </c>
      <c r="AE19" t="s">
        <v>3123</v>
      </c>
      <c r="AF19" t="s">
        <v>3124</v>
      </c>
      <c r="AG19" t="s">
        <v>3125</v>
      </c>
    </row>
    <row r="20" spans="4:33" x14ac:dyDescent="0.35">
      <c r="D20" t="s">
        <v>2750</v>
      </c>
      <c r="G20" t="s">
        <v>2221</v>
      </c>
      <c r="H20" t="s">
        <v>3126</v>
      </c>
      <c r="I20" t="s">
        <v>3127</v>
      </c>
      <c r="J20" t="s">
        <v>3128</v>
      </c>
      <c r="K20" t="s">
        <v>3129</v>
      </c>
      <c r="L20" t="s">
        <v>3130</v>
      </c>
      <c r="M20" t="s">
        <v>3131</v>
      </c>
      <c r="O20" t="s">
        <v>3132</v>
      </c>
      <c r="P20" t="s">
        <v>3133</v>
      </c>
      <c r="Q20" t="s">
        <v>3134</v>
      </c>
      <c r="R20" t="s">
        <v>3135</v>
      </c>
      <c r="S20" t="s">
        <v>3136</v>
      </c>
      <c r="T20" t="s">
        <v>3137</v>
      </c>
      <c r="U20" t="s">
        <v>3138</v>
      </c>
      <c r="V20" t="s">
        <v>3139</v>
      </c>
      <c r="W20" t="s">
        <v>3140</v>
      </c>
      <c r="X20" t="s">
        <v>3141</v>
      </c>
      <c r="Y20" t="s">
        <v>3142</v>
      </c>
      <c r="Z20" t="s">
        <v>3143</v>
      </c>
      <c r="AA20" t="s">
        <v>3144</v>
      </c>
      <c r="AC20" t="s">
        <v>3145</v>
      </c>
      <c r="AD20" t="s">
        <v>3146</v>
      </c>
      <c r="AE20" t="s">
        <v>3147</v>
      </c>
      <c r="AF20" t="s">
        <v>3148</v>
      </c>
      <c r="AG20" t="s">
        <v>3149</v>
      </c>
    </row>
    <row r="21" spans="4:33" x14ac:dyDescent="0.35">
      <c r="D21" t="s">
        <v>2751</v>
      </c>
      <c r="G21" t="s">
        <v>352</v>
      </c>
      <c r="H21" t="s">
        <v>3150</v>
      </c>
      <c r="I21" t="s">
        <v>3151</v>
      </c>
      <c r="J21" t="s">
        <v>3152</v>
      </c>
      <c r="L21" t="s">
        <v>3153</v>
      </c>
      <c r="M21" t="s">
        <v>3154</v>
      </c>
      <c r="O21" t="s">
        <v>3155</v>
      </c>
      <c r="P21" t="s">
        <v>3156</v>
      </c>
      <c r="Q21" t="s">
        <v>3157</v>
      </c>
      <c r="R21" t="s">
        <v>3158</v>
      </c>
      <c r="S21" t="s">
        <v>3159</v>
      </c>
      <c r="T21" t="s">
        <v>3160</v>
      </c>
      <c r="U21" t="s">
        <v>3161</v>
      </c>
      <c r="V21" t="s">
        <v>3162</v>
      </c>
      <c r="W21" t="s">
        <v>3163</v>
      </c>
      <c r="X21" t="s">
        <v>3164</v>
      </c>
      <c r="Y21" t="s">
        <v>3165</v>
      </c>
      <c r="Z21" t="s">
        <v>3166</v>
      </c>
      <c r="AA21" t="s">
        <v>3167</v>
      </c>
      <c r="AC21" t="s">
        <v>3168</v>
      </c>
      <c r="AD21" t="s">
        <v>3169</v>
      </c>
      <c r="AE21" t="s">
        <v>3170</v>
      </c>
      <c r="AF21" t="s">
        <v>3171</v>
      </c>
      <c r="AG21" t="s">
        <v>3172</v>
      </c>
    </row>
    <row r="22" spans="4:33" x14ac:dyDescent="0.35">
      <c r="D22" t="s">
        <v>2749</v>
      </c>
      <c r="G22" t="s">
        <v>2222</v>
      </c>
      <c r="H22" t="s">
        <v>3173</v>
      </c>
      <c r="I22" t="s">
        <v>3053</v>
      </c>
      <c r="J22" t="s">
        <v>3174</v>
      </c>
      <c r="L22" t="s">
        <v>3175</v>
      </c>
      <c r="M22" t="s">
        <v>3176</v>
      </c>
      <c r="O22" t="s">
        <v>3177</v>
      </c>
      <c r="P22" t="s">
        <v>3178</v>
      </c>
      <c r="Q22" t="s">
        <v>3179</v>
      </c>
      <c r="R22" t="s">
        <v>3180</v>
      </c>
      <c r="S22" t="s">
        <v>3181</v>
      </c>
      <c r="T22" t="s">
        <v>3182</v>
      </c>
      <c r="U22" t="s">
        <v>3183</v>
      </c>
      <c r="V22" t="s">
        <v>3184</v>
      </c>
      <c r="W22" t="s">
        <v>3185</v>
      </c>
      <c r="X22" t="s">
        <v>3186</v>
      </c>
      <c r="Y22" t="s">
        <v>405</v>
      </c>
      <c r="Z22" t="s">
        <v>3187</v>
      </c>
      <c r="AA22" t="s">
        <v>3188</v>
      </c>
      <c r="AC22" t="s">
        <v>3189</v>
      </c>
      <c r="AD22" t="s">
        <v>3190</v>
      </c>
      <c r="AE22" t="s">
        <v>3191</v>
      </c>
      <c r="AF22" t="s">
        <v>3192</v>
      </c>
      <c r="AG22" t="s">
        <v>3193</v>
      </c>
    </row>
    <row r="23" spans="4:33" x14ac:dyDescent="0.35">
      <c r="D23" t="s">
        <v>2752</v>
      </c>
      <c r="G23" t="s">
        <v>353</v>
      </c>
      <c r="H23" t="s">
        <v>3194</v>
      </c>
      <c r="I23" t="s">
        <v>3195</v>
      </c>
      <c r="J23" t="s">
        <v>3196</v>
      </c>
      <c r="L23" t="s">
        <v>3197</v>
      </c>
      <c r="M23" t="s">
        <v>3198</v>
      </c>
      <c r="O23" t="s">
        <v>3199</v>
      </c>
      <c r="P23" t="s">
        <v>3200</v>
      </c>
      <c r="Q23" t="s">
        <v>3201</v>
      </c>
      <c r="R23" t="s">
        <v>3202</v>
      </c>
      <c r="S23" t="s">
        <v>3203</v>
      </c>
      <c r="T23" t="s">
        <v>2936</v>
      </c>
      <c r="U23" t="s">
        <v>3204</v>
      </c>
      <c r="V23" t="s">
        <v>3205</v>
      </c>
      <c r="W23" t="s">
        <v>3206</v>
      </c>
      <c r="X23" t="s">
        <v>3207</v>
      </c>
      <c r="Y23" t="s">
        <v>3208</v>
      </c>
      <c r="Z23" t="s">
        <v>3209</v>
      </c>
      <c r="AA23" t="s">
        <v>3210</v>
      </c>
      <c r="AC23" t="s">
        <v>3211</v>
      </c>
      <c r="AD23" t="s">
        <v>3212</v>
      </c>
      <c r="AE23" t="s">
        <v>3213</v>
      </c>
      <c r="AF23" t="s">
        <v>3214</v>
      </c>
      <c r="AG23" t="s">
        <v>3215</v>
      </c>
    </row>
    <row r="24" spans="4:33" x14ac:dyDescent="0.35">
      <c r="D24" t="s">
        <v>2753</v>
      </c>
      <c r="G24" t="s">
        <v>354</v>
      </c>
      <c r="H24" t="s">
        <v>3216</v>
      </c>
      <c r="I24" t="s">
        <v>3217</v>
      </c>
      <c r="J24" t="s">
        <v>3218</v>
      </c>
      <c r="L24" t="s">
        <v>3219</v>
      </c>
      <c r="M24" t="s">
        <v>3220</v>
      </c>
      <c r="O24" t="s">
        <v>3221</v>
      </c>
      <c r="P24" t="s">
        <v>3222</v>
      </c>
      <c r="Q24" t="s">
        <v>3223</v>
      </c>
      <c r="R24" t="s">
        <v>3127</v>
      </c>
      <c r="S24" t="s">
        <v>3224</v>
      </c>
      <c r="T24" t="s">
        <v>3225</v>
      </c>
      <c r="U24" t="s">
        <v>3226</v>
      </c>
      <c r="V24" t="s">
        <v>3227</v>
      </c>
      <c r="W24" t="s">
        <v>3228</v>
      </c>
      <c r="X24" t="s">
        <v>2231</v>
      </c>
      <c r="Y24" t="s">
        <v>3229</v>
      </c>
      <c r="Z24" t="s">
        <v>3230</v>
      </c>
      <c r="AA24" t="s">
        <v>3231</v>
      </c>
      <c r="AC24" t="s">
        <v>3232</v>
      </c>
      <c r="AD24" t="s">
        <v>3233</v>
      </c>
      <c r="AE24" t="s">
        <v>3234</v>
      </c>
      <c r="AF24" t="s">
        <v>3235</v>
      </c>
      <c r="AG24" t="s">
        <v>3236</v>
      </c>
    </row>
    <row r="25" spans="4:33" x14ac:dyDescent="0.35">
      <c r="D25" t="s">
        <v>2755</v>
      </c>
      <c r="G25" t="s">
        <v>2223</v>
      </c>
      <c r="H25" t="s">
        <v>3237</v>
      </c>
      <c r="I25" t="s">
        <v>3238</v>
      </c>
      <c r="J25" t="s">
        <v>3239</v>
      </c>
      <c r="L25" t="s">
        <v>3240</v>
      </c>
      <c r="M25" t="s">
        <v>3241</v>
      </c>
      <c r="O25" t="s">
        <v>3242</v>
      </c>
      <c r="P25" t="s">
        <v>3243</v>
      </c>
      <c r="Q25" t="s">
        <v>3244</v>
      </c>
      <c r="R25" t="s">
        <v>3245</v>
      </c>
      <c r="S25" t="s">
        <v>3246</v>
      </c>
      <c r="T25" t="s">
        <v>3247</v>
      </c>
      <c r="U25" t="s">
        <v>3248</v>
      </c>
      <c r="V25" t="s">
        <v>3249</v>
      </c>
      <c r="W25" t="s">
        <v>3250</v>
      </c>
      <c r="X25" t="s">
        <v>3089</v>
      </c>
      <c r="Y25" t="s">
        <v>3251</v>
      </c>
      <c r="Z25" t="s">
        <v>3252</v>
      </c>
      <c r="AA25" t="s">
        <v>3253</v>
      </c>
      <c r="AC25" t="s">
        <v>3254</v>
      </c>
      <c r="AD25" t="s">
        <v>3255</v>
      </c>
      <c r="AE25" t="s">
        <v>3256</v>
      </c>
      <c r="AF25" t="s">
        <v>3257</v>
      </c>
      <c r="AG25" t="s">
        <v>3258</v>
      </c>
    </row>
    <row r="26" spans="4:33" x14ac:dyDescent="0.35">
      <c r="D26" t="s">
        <v>2756</v>
      </c>
      <c r="G26" t="s">
        <v>2224</v>
      </c>
      <c r="H26" t="s">
        <v>3259</v>
      </c>
      <c r="I26" t="s">
        <v>3260</v>
      </c>
      <c r="J26" t="s">
        <v>3261</v>
      </c>
      <c r="L26" t="s">
        <v>3262</v>
      </c>
      <c r="M26" t="s">
        <v>3263</v>
      </c>
      <c r="O26" t="s">
        <v>3264</v>
      </c>
      <c r="P26" t="s">
        <v>3265</v>
      </c>
      <c r="Q26" t="s">
        <v>3266</v>
      </c>
      <c r="R26" t="s">
        <v>3267</v>
      </c>
      <c r="S26" t="s">
        <v>3268</v>
      </c>
      <c r="T26" t="s">
        <v>3269</v>
      </c>
      <c r="U26" t="s">
        <v>3119</v>
      </c>
      <c r="V26" t="s">
        <v>3270</v>
      </c>
      <c r="W26" t="s">
        <v>3271</v>
      </c>
      <c r="X26" t="s">
        <v>3272</v>
      </c>
      <c r="Y26" t="s">
        <v>3273</v>
      </c>
      <c r="Z26" t="s">
        <v>3274</v>
      </c>
      <c r="AA26" t="s">
        <v>3275</v>
      </c>
      <c r="AC26" t="s">
        <v>3276</v>
      </c>
      <c r="AD26" t="s">
        <v>3277</v>
      </c>
      <c r="AE26" t="s">
        <v>3278</v>
      </c>
      <c r="AF26" t="s">
        <v>2997</v>
      </c>
      <c r="AG26" t="s">
        <v>3279</v>
      </c>
    </row>
    <row r="27" spans="4:33" x14ac:dyDescent="0.35">
      <c r="D27" t="s">
        <v>2754</v>
      </c>
      <c r="G27" t="s">
        <v>355</v>
      </c>
      <c r="I27" t="s">
        <v>3280</v>
      </c>
      <c r="J27" t="s">
        <v>3281</v>
      </c>
      <c r="L27" t="s">
        <v>3282</v>
      </c>
      <c r="M27" t="s">
        <v>3283</v>
      </c>
      <c r="O27" t="s">
        <v>3284</v>
      </c>
      <c r="P27" t="s">
        <v>3285</v>
      </c>
      <c r="Q27" t="s">
        <v>3286</v>
      </c>
      <c r="R27" t="s">
        <v>3287</v>
      </c>
      <c r="S27" t="s">
        <v>3288</v>
      </c>
      <c r="T27" t="s">
        <v>3135</v>
      </c>
      <c r="U27" t="s">
        <v>3289</v>
      </c>
      <c r="V27" t="s">
        <v>3290</v>
      </c>
      <c r="W27" t="s">
        <v>2912</v>
      </c>
      <c r="X27" t="s">
        <v>3291</v>
      </c>
      <c r="Y27" t="s">
        <v>3292</v>
      </c>
      <c r="Z27" t="s">
        <v>3293</v>
      </c>
      <c r="AA27" t="s">
        <v>3294</v>
      </c>
      <c r="AC27" t="s">
        <v>3295</v>
      </c>
      <c r="AD27" t="s">
        <v>3296</v>
      </c>
      <c r="AE27" t="s">
        <v>3297</v>
      </c>
      <c r="AF27" t="s">
        <v>3298</v>
      </c>
      <c r="AG27" t="s">
        <v>3299</v>
      </c>
    </row>
    <row r="28" spans="4:33" x14ac:dyDescent="0.35">
      <c r="D28" t="s">
        <v>2757</v>
      </c>
      <c r="G28" t="s">
        <v>2225</v>
      </c>
      <c r="I28" t="s">
        <v>3300</v>
      </c>
      <c r="J28" t="s">
        <v>3301</v>
      </c>
      <c r="L28" t="s">
        <v>3302</v>
      </c>
      <c r="M28" t="s">
        <v>3303</v>
      </c>
      <c r="O28" t="s">
        <v>3304</v>
      </c>
      <c r="P28" t="s">
        <v>3305</v>
      </c>
      <c r="Q28" t="s">
        <v>3306</v>
      </c>
      <c r="R28" t="s">
        <v>3307</v>
      </c>
      <c r="S28" t="s">
        <v>3308</v>
      </c>
      <c r="T28" t="s">
        <v>3309</v>
      </c>
      <c r="U28" t="s">
        <v>3310</v>
      </c>
      <c r="V28" t="s">
        <v>3001</v>
      </c>
      <c r="W28" t="s">
        <v>3311</v>
      </c>
      <c r="X28" t="s">
        <v>3312</v>
      </c>
      <c r="Y28" t="s">
        <v>3313</v>
      </c>
      <c r="Z28" t="s">
        <v>3314</v>
      </c>
      <c r="AA28" t="s">
        <v>3315</v>
      </c>
      <c r="AC28" t="s">
        <v>3316</v>
      </c>
      <c r="AD28" t="s">
        <v>3317</v>
      </c>
      <c r="AE28" t="s">
        <v>3318</v>
      </c>
      <c r="AF28" t="s">
        <v>3319</v>
      </c>
      <c r="AG28" t="s">
        <v>3320</v>
      </c>
    </row>
    <row r="29" spans="4:33" x14ac:dyDescent="0.35">
      <c r="D29" t="s">
        <v>2759</v>
      </c>
      <c r="G29" t="s">
        <v>356</v>
      </c>
      <c r="I29" t="s">
        <v>3321</v>
      </c>
      <c r="J29" t="s">
        <v>3322</v>
      </c>
      <c r="L29" t="s">
        <v>3323</v>
      </c>
      <c r="M29" t="s">
        <v>3324</v>
      </c>
      <c r="O29" t="s">
        <v>3325</v>
      </c>
      <c r="P29" t="s">
        <v>3326</v>
      </c>
      <c r="Q29" t="s">
        <v>3327</v>
      </c>
      <c r="R29" t="s">
        <v>3328</v>
      </c>
      <c r="S29" t="s">
        <v>3329</v>
      </c>
      <c r="T29" t="s">
        <v>3330</v>
      </c>
      <c r="U29" t="s">
        <v>2887</v>
      </c>
      <c r="V29" t="s">
        <v>3135</v>
      </c>
      <c r="W29" t="s">
        <v>3331</v>
      </c>
      <c r="X29" t="s">
        <v>3332</v>
      </c>
      <c r="Y29" t="s">
        <v>3333</v>
      </c>
      <c r="Z29" t="s">
        <v>3334</v>
      </c>
      <c r="AA29" t="s">
        <v>3335</v>
      </c>
      <c r="AC29" t="s">
        <v>3336</v>
      </c>
      <c r="AD29" t="s">
        <v>3220</v>
      </c>
      <c r="AE29" t="s">
        <v>3337</v>
      </c>
      <c r="AF29" t="s">
        <v>3338</v>
      </c>
      <c r="AG29" t="s">
        <v>3269</v>
      </c>
    </row>
    <row r="30" spans="4:33" x14ac:dyDescent="0.35">
      <c r="D30" t="s">
        <v>2758</v>
      </c>
      <c r="G30" t="s">
        <v>357</v>
      </c>
      <c r="I30" t="s">
        <v>3339</v>
      </c>
      <c r="J30" t="s">
        <v>3340</v>
      </c>
      <c r="L30" t="s">
        <v>3341</v>
      </c>
      <c r="M30" t="s">
        <v>3342</v>
      </c>
      <c r="O30" t="s">
        <v>3343</v>
      </c>
      <c r="P30" t="s">
        <v>3344</v>
      </c>
      <c r="Q30" t="s">
        <v>3345</v>
      </c>
      <c r="R30" t="s">
        <v>3346</v>
      </c>
      <c r="S30" t="s">
        <v>3347</v>
      </c>
      <c r="T30" t="s">
        <v>3348</v>
      </c>
      <c r="U30" t="s">
        <v>3349</v>
      </c>
      <c r="V30" t="s">
        <v>3350</v>
      </c>
      <c r="W30" t="s">
        <v>3351</v>
      </c>
      <c r="X30" t="s">
        <v>3352</v>
      </c>
      <c r="Y30" t="s">
        <v>3353</v>
      </c>
      <c r="Z30" t="s">
        <v>3354</v>
      </c>
      <c r="AA30" t="s">
        <v>3355</v>
      </c>
      <c r="AC30" t="s">
        <v>3356</v>
      </c>
      <c r="AD30" t="s">
        <v>3357</v>
      </c>
      <c r="AE30" t="s">
        <v>3358</v>
      </c>
      <c r="AF30" t="s">
        <v>3359</v>
      </c>
      <c r="AG30" t="s">
        <v>3360</v>
      </c>
    </row>
    <row r="31" spans="4:33" x14ac:dyDescent="0.35">
      <c r="D31" t="s">
        <v>2760</v>
      </c>
      <c r="G31" t="s">
        <v>3361</v>
      </c>
      <c r="I31" t="s">
        <v>3362</v>
      </c>
      <c r="J31" t="s">
        <v>3363</v>
      </c>
      <c r="L31" t="s">
        <v>3364</v>
      </c>
      <c r="M31" t="s">
        <v>3365</v>
      </c>
      <c r="O31" t="s">
        <v>3366</v>
      </c>
      <c r="P31" t="s">
        <v>3367</v>
      </c>
      <c r="Q31" t="s">
        <v>3368</v>
      </c>
      <c r="R31" t="s">
        <v>3369</v>
      </c>
      <c r="S31" t="s">
        <v>3370</v>
      </c>
      <c r="T31" t="s">
        <v>3371</v>
      </c>
      <c r="U31" t="s">
        <v>2936</v>
      </c>
      <c r="V31" t="s">
        <v>3230</v>
      </c>
      <c r="W31" t="s">
        <v>3372</v>
      </c>
      <c r="X31" t="s">
        <v>2838</v>
      </c>
      <c r="Y31" t="s">
        <v>3373</v>
      </c>
      <c r="Z31" t="s">
        <v>3374</v>
      </c>
      <c r="AA31" t="s">
        <v>3375</v>
      </c>
      <c r="AC31" t="s">
        <v>3376</v>
      </c>
      <c r="AD31" t="s">
        <v>3377</v>
      </c>
      <c r="AE31" t="s">
        <v>3378</v>
      </c>
      <c r="AF31" t="s">
        <v>3379</v>
      </c>
      <c r="AG31" t="s">
        <v>3380</v>
      </c>
    </row>
    <row r="32" spans="4:33" x14ac:dyDescent="0.35">
      <c r="G32" t="s">
        <v>2227</v>
      </c>
      <c r="I32" t="s">
        <v>3381</v>
      </c>
      <c r="J32" t="s">
        <v>3382</v>
      </c>
      <c r="L32" t="s">
        <v>3383</v>
      </c>
      <c r="M32" t="s">
        <v>3384</v>
      </c>
      <c r="O32" t="s">
        <v>3385</v>
      </c>
      <c r="P32" t="s">
        <v>3386</v>
      </c>
      <c r="Q32" t="s">
        <v>3387</v>
      </c>
      <c r="R32" t="s">
        <v>3388</v>
      </c>
      <c r="S32" t="s">
        <v>3389</v>
      </c>
      <c r="T32" t="s">
        <v>3390</v>
      </c>
      <c r="U32" t="s">
        <v>3391</v>
      </c>
      <c r="V32" t="s">
        <v>3392</v>
      </c>
      <c r="W32" t="s">
        <v>3393</v>
      </c>
      <c r="X32" t="s">
        <v>3394</v>
      </c>
      <c r="Y32" t="s">
        <v>3395</v>
      </c>
      <c r="Z32" t="s">
        <v>3396</v>
      </c>
      <c r="AA32" t="s">
        <v>2252</v>
      </c>
      <c r="AC32" t="s">
        <v>3397</v>
      </c>
      <c r="AD32" t="s">
        <v>3398</v>
      </c>
      <c r="AE32" t="s">
        <v>3399</v>
      </c>
      <c r="AF32" t="s">
        <v>3021</v>
      </c>
      <c r="AG32" t="s">
        <v>3400</v>
      </c>
    </row>
    <row r="33" spans="7:33" x14ac:dyDescent="0.35">
      <c r="G33" t="s">
        <v>398</v>
      </c>
      <c r="I33" t="s">
        <v>3401</v>
      </c>
      <c r="J33" t="s">
        <v>3402</v>
      </c>
      <c r="L33" t="s">
        <v>3403</v>
      </c>
      <c r="M33" t="s">
        <v>3404</v>
      </c>
      <c r="O33" t="s">
        <v>3405</v>
      </c>
      <c r="P33" t="s">
        <v>3406</v>
      </c>
      <c r="Q33" t="s">
        <v>3407</v>
      </c>
      <c r="R33" t="s">
        <v>3408</v>
      </c>
      <c r="S33" t="s">
        <v>3409</v>
      </c>
      <c r="T33" t="s">
        <v>3410</v>
      </c>
      <c r="U33" t="s">
        <v>3411</v>
      </c>
      <c r="V33" t="s">
        <v>3412</v>
      </c>
      <c r="W33" t="s">
        <v>3413</v>
      </c>
      <c r="X33" t="s">
        <v>3018</v>
      </c>
      <c r="Y33" t="s">
        <v>3414</v>
      </c>
      <c r="Z33" t="s">
        <v>3415</v>
      </c>
      <c r="AA33" t="s">
        <v>3416</v>
      </c>
      <c r="AC33" t="s">
        <v>3417</v>
      </c>
      <c r="AD33" t="s">
        <v>3418</v>
      </c>
      <c r="AE33" t="s">
        <v>3419</v>
      </c>
      <c r="AF33" t="s">
        <v>3420</v>
      </c>
      <c r="AG33" t="s">
        <v>3421</v>
      </c>
    </row>
    <row r="34" spans="7:33" x14ac:dyDescent="0.35">
      <c r="G34" t="s">
        <v>358</v>
      </c>
      <c r="I34" t="s">
        <v>3422</v>
      </c>
      <c r="J34" t="s">
        <v>3423</v>
      </c>
      <c r="L34" t="s">
        <v>3424</v>
      </c>
      <c r="M34" t="s">
        <v>3425</v>
      </c>
      <c r="O34" t="s">
        <v>3426</v>
      </c>
      <c r="P34" t="s">
        <v>3427</v>
      </c>
      <c r="Q34" t="s">
        <v>3428</v>
      </c>
      <c r="R34" t="s">
        <v>3429</v>
      </c>
      <c r="S34" t="s">
        <v>3430</v>
      </c>
      <c r="T34" t="s">
        <v>3431</v>
      </c>
      <c r="U34" t="s">
        <v>3432</v>
      </c>
      <c r="V34" t="s">
        <v>3433</v>
      </c>
      <c r="W34" t="s">
        <v>3434</v>
      </c>
      <c r="X34" t="s">
        <v>3435</v>
      </c>
      <c r="Y34" t="s">
        <v>3436</v>
      </c>
      <c r="Z34" t="s">
        <v>3437</v>
      </c>
      <c r="AA34" t="s">
        <v>3438</v>
      </c>
      <c r="AC34" t="s">
        <v>3439</v>
      </c>
      <c r="AD34" t="s">
        <v>3440</v>
      </c>
      <c r="AE34" t="s">
        <v>3441</v>
      </c>
      <c r="AF34" t="s">
        <v>3442</v>
      </c>
      <c r="AG34" t="s">
        <v>3443</v>
      </c>
    </row>
    <row r="35" spans="7:33" x14ac:dyDescent="0.35">
      <c r="G35" t="s">
        <v>359</v>
      </c>
      <c r="I35" t="s">
        <v>3444</v>
      </c>
      <c r="J35" t="s">
        <v>3445</v>
      </c>
      <c r="L35" t="s">
        <v>3446</v>
      </c>
      <c r="M35" t="s">
        <v>3447</v>
      </c>
      <c r="O35" t="s">
        <v>3448</v>
      </c>
      <c r="P35" t="s">
        <v>3449</v>
      </c>
      <c r="Q35" t="s">
        <v>3450</v>
      </c>
      <c r="R35" t="s">
        <v>3451</v>
      </c>
      <c r="S35" t="s">
        <v>3452</v>
      </c>
      <c r="T35" t="s">
        <v>3453</v>
      </c>
      <c r="U35" t="s">
        <v>2831</v>
      </c>
      <c r="V35" t="s">
        <v>3454</v>
      </c>
      <c r="W35" t="s">
        <v>3209</v>
      </c>
      <c r="X35" t="s">
        <v>3455</v>
      </c>
      <c r="Y35" t="s">
        <v>3456</v>
      </c>
      <c r="Z35" t="s">
        <v>3457</v>
      </c>
      <c r="AA35" t="s">
        <v>3458</v>
      </c>
      <c r="AC35" t="s">
        <v>3459</v>
      </c>
      <c r="AD35" t="s">
        <v>3460</v>
      </c>
      <c r="AE35" t="s">
        <v>3461</v>
      </c>
      <c r="AF35" t="s">
        <v>3462</v>
      </c>
      <c r="AG35" t="s">
        <v>3463</v>
      </c>
    </row>
    <row r="36" spans="7:33" x14ac:dyDescent="0.35">
      <c r="G36" t="s">
        <v>360</v>
      </c>
      <c r="I36" t="s">
        <v>3464</v>
      </c>
      <c r="J36" t="s">
        <v>3465</v>
      </c>
      <c r="L36" t="s">
        <v>3466</v>
      </c>
      <c r="M36" t="s">
        <v>3467</v>
      </c>
      <c r="O36" t="s">
        <v>3468</v>
      </c>
      <c r="P36" t="s">
        <v>3469</v>
      </c>
      <c r="Q36" t="s">
        <v>3470</v>
      </c>
      <c r="R36" t="s">
        <v>3471</v>
      </c>
      <c r="S36" t="s">
        <v>3472</v>
      </c>
      <c r="T36" t="s">
        <v>3473</v>
      </c>
      <c r="U36" t="s">
        <v>3209</v>
      </c>
      <c r="V36" t="s">
        <v>3474</v>
      </c>
      <c r="W36" t="s">
        <v>3475</v>
      </c>
      <c r="X36" t="s">
        <v>3476</v>
      </c>
      <c r="Y36" t="s">
        <v>3477</v>
      </c>
      <c r="Z36" t="s">
        <v>3478</v>
      </c>
      <c r="AA36" t="s">
        <v>3479</v>
      </c>
      <c r="AC36" t="s">
        <v>3480</v>
      </c>
      <c r="AD36" t="s">
        <v>3481</v>
      </c>
      <c r="AE36" t="s">
        <v>3482</v>
      </c>
      <c r="AF36" t="s">
        <v>3483</v>
      </c>
      <c r="AG36" t="s">
        <v>3484</v>
      </c>
    </row>
    <row r="37" spans="7:33" x14ac:dyDescent="0.35">
      <c r="G37" t="s">
        <v>361</v>
      </c>
      <c r="I37" t="s">
        <v>3485</v>
      </c>
      <c r="J37" t="s">
        <v>3486</v>
      </c>
      <c r="L37" t="s">
        <v>3487</v>
      </c>
      <c r="M37" t="s">
        <v>3488</v>
      </c>
      <c r="O37" t="s">
        <v>3489</v>
      </c>
      <c r="P37" t="s">
        <v>3490</v>
      </c>
      <c r="Q37" t="s">
        <v>3491</v>
      </c>
      <c r="R37" t="s">
        <v>3492</v>
      </c>
      <c r="S37" t="s">
        <v>3493</v>
      </c>
      <c r="T37" t="s">
        <v>3494</v>
      </c>
      <c r="U37" t="s">
        <v>387</v>
      </c>
      <c r="V37" t="s">
        <v>3421</v>
      </c>
      <c r="W37" t="s">
        <v>3495</v>
      </c>
      <c r="X37" t="s">
        <v>3496</v>
      </c>
      <c r="Y37" t="s">
        <v>3497</v>
      </c>
      <c r="Z37" t="s">
        <v>3498</v>
      </c>
      <c r="AA37" t="s">
        <v>3499</v>
      </c>
      <c r="AC37" t="s">
        <v>3500</v>
      </c>
      <c r="AD37" t="s">
        <v>3501</v>
      </c>
      <c r="AE37" t="s">
        <v>3502</v>
      </c>
      <c r="AF37" t="s">
        <v>3503</v>
      </c>
      <c r="AG37" t="s">
        <v>3504</v>
      </c>
    </row>
    <row r="38" spans="7:33" x14ac:dyDescent="0.35">
      <c r="G38" t="s">
        <v>3505</v>
      </c>
      <c r="I38" t="s">
        <v>3506</v>
      </c>
      <c r="J38" t="s">
        <v>3507</v>
      </c>
      <c r="L38" t="s">
        <v>3508</v>
      </c>
      <c r="M38" t="s">
        <v>3509</v>
      </c>
      <c r="O38" t="s">
        <v>3510</v>
      </c>
      <c r="P38" t="s">
        <v>3511</v>
      </c>
      <c r="Q38" t="s">
        <v>3001</v>
      </c>
      <c r="R38" t="s">
        <v>3512</v>
      </c>
      <c r="S38" t="s">
        <v>3513</v>
      </c>
      <c r="T38" t="s">
        <v>3514</v>
      </c>
      <c r="U38" t="s">
        <v>3515</v>
      </c>
      <c r="V38" t="s">
        <v>3516</v>
      </c>
      <c r="W38" t="s">
        <v>3517</v>
      </c>
      <c r="X38" t="s">
        <v>3518</v>
      </c>
      <c r="Y38" t="s">
        <v>3519</v>
      </c>
      <c r="Z38" t="s">
        <v>3520</v>
      </c>
      <c r="AA38" t="s">
        <v>3521</v>
      </c>
      <c r="AC38" t="s">
        <v>3522</v>
      </c>
      <c r="AD38" t="s">
        <v>3523</v>
      </c>
      <c r="AE38" t="s">
        <v>3524</v>
      </c>
      <c r="AF38" t="s">
        <v>3525</v>
      </c>
      <c r="AG38" t="s">
        <v>3526</v>
      </c>
    </row>
    <row r="39" spans="7:33" x14ac:dyDescent="0.35">
      <c r="G39" t="s">
        <v>362</v>
      </c>
      <c r="I39" t="s">
        <v>3527</v>
      </c>
      <c r="J39" t="s">
        <v>3528</v>
      </c>
      <c r="L39" t="s">
        <v>3529</v>
      </c>
      <c r="M39" t="s">
        <v>3530</v>
      </c>
      <c r="O39" t="s">
        <v>3531</v>
      </c>
      <c r="P39" t="s">
        <v>3532</v>
      </c>
      <c r="Q39" t="s">
        <v>3533</v>
      </c>
      <c r="R39" t="s">
        <v>3534</v>
      </c>
      <c r="S39" t="s">
        <v>3535</v>
      </c>
      <c r="T39" t="s">
        <v>3536</v>
      </c>
      <c r="U39" t="s">
        <v>3537</v>
      </c>
      <c r="V39" t="s">
        <v>3538</v>
      </c>
      <c r="W39" t="s">
        <v>3539</v>
      </c>
      <c r="X39" t="s">
        <v>3540</v>
      </c>
      <c r="Y39" t="s">
        <v>3541</v>
      </c>
      <c r="Z39" t="s">
        <v>3542</v>
      </c>
      <c r="AA39" t="s">
        <v>3543</v>
      </c>
      <c r="AC39" t="s">
        <v>3455</v>
      </c>
      <c r="AD39" t="s">
        <v>3544</v>
      </c>
      <c r="AE39" t="s">
        <v>3545</v>
      </c>
      <c r="AF39" t="s">
        <v>3546</v>
      </c>
      <c r="AG39" t="s">
        <v>3547</v>
      </c>
    </row>
    <row r="40" spans="7:33" x14ac:dyDescent="0.35">
      <c r="G40" t="s">
        <v>363</v>
      </c>
      <c r="I40" t="s">
        <v>3548</v>
      </c>
      <c r="J40" t="s">
        <v>3549</v>
      </c>
      <c r="L40" t="s">
        <v>3550</v>
      </c>
      <c r="M40" t="s">
        <v>3551</v>
      </c>
      <c r="O40" t="s">
        <v>3552</v>
      </c>
      <c r="P40" t="s">
        <v>3553</v>
      </c>
      <c r="Q40" t="s">
        <v>3554</v>
      </c>
      <c r="R40" t="s">
        <v>3555</v>
      </c>
      <c r="S40" t="s">
        <v>3556</v>
      </c>
      <c r="T40" t="s">
        <v>3557</v>
      </c>
      <c r="U40" t="s">
        <v>3558</v>
      </c>
      <c r="V40" t="s">
        <v>3559</v>
      </c>
      <c r="W40" t="s">
        <v>3560</v>
      </c>
      <c r="X40" t="s">
        <v>2243</v>
      </c>
      <c r="Y40" t="s">
        <v>3561</v>
      </c>
      <c r="Z40" t="s">
        <v>3562</v>
      </c>
      <c r="AA40" t="s">
        <v>3563</v>
      </c>
      <c r="AC40" t="s">
        <v>3564</v>
      </c>
      <c r="AD40" t="s">
        <v>3565</v>
      </c>
      <c r="AE40" t="s">
        <v>3566</v>
      </c>
      <c r="AF40" t="s">
        <v>3567</v>
      </c>
      <c r="AG40" t="s">
        <v>3568</v>
      </c>
    </row>
    <row r="41" spans="7:33" x14ac:dyDescent="0.35">
      <c r="G41" t="s">
        <v>2228</v>
      </c>
      <c r="I41" t="s">
        <v>3569</v>
      </c>
      <c r="J41" t="s">
        <v>3570</v>
      </c>
      <c r="L41" t="s">
        <v>3571</v>
      </c>
      <c r="M41" t="s">
        <v>3572</v>
      </c>
      <c r="O41" t="s">
        <v>3573</v>
      </c>
      <c r="P41" t="s">
        <v>3574</v>
      </c>
      <c r="Q41" t="s">
        <v>3575</v>
      </c>
      <c r="R41" t="s">
        <v>3576</v>
      </c>
      <c r="S41" t="s">
        <v>3577</v>
      </c>
      <c r="T41" t="s">
        <v>3578</v>
      </c>
      <c r="U41" t="s">
        <v>3579</v>
      </c>
      <c r="V41" t="s">
        <v>3580</v>
      </c>
      <c r="W41" t="s">
        <v>3581</v>
      </c>
      <c r="X41" t="s">
        <v>3582</v>
      </c>
      <c r="Y41" t="s">
        <v>3583</v>
      </c>
      <c r="Z41" t="s">
        <v>3584</v>
      </c>
      <c r="AA41" t="s">
        <v>3585</v>
      </c>
      <c r="AC41" t="s">
        <v>3586</v>
      </c>
      <c r="AD41" t="s">
        <v>3587</v>
      </c>
      <c r="AE41" t="s">
        <v>3588</v>
      </c>
      <c r="AF41" t="s">
        <v>3589</v>
      </c>
      <c r="AG41" t="s">
        <v>3590</v>
      </c>
    </row>
    <row r="42" spans="7:33" x14ac:dyDescent="0.35">
      <c r="G42" t="s">
        <v>2229</v>
      </c>
      <c r="I42" t="s">
        <v>3591</v>
      </c>
      <c r="J42" t="s">
        <v>3592</v>
      </c>
      <c r="L42" t="s">
        <v>3593</v>
      </c>
      <c r="M42" t="s">
        <v>3594</v>
      </c>
      <c r="O42" t="s">
        <v>3595</v>
      </c>
      <c r="P42" t="s">
        <v>3596</v>
      </c>
      <c r="Q42" t="s">
        <v>3597</v>
      </c>
      <c r="R42" t="s">
        <v>3598</v>
      </c>
      <c r="S42" t="s">
        <v>3599</v>
      </c>
      <c r="T42" t="s">
        <v>3600</v>
      </c>
      <c r="U42" t="s">
        <v>3601</v>
      </c>
      <c r="V42" t="s">
        <v>3602</v>
      </c>
      <c r="W42" t="s">
        <v>3603</v>
      </c>
      <c r="X42" t="s">
        <v>3604</v>
      </c>
      <c r="Y42" t="s">
        <v>3605</v>
      </c>
      <c r="Z42" t="s">
        <v>3606</v>
      </c>
      <c r="AA42" t="s">
        <v>3607</v>
      </c>
      <c r="AC42" t="s">
        <v>3608</v>
      </c>
      <c r="AD42" t="s">
        <v>3609</v>
      </c>
      <c r="AE42" t="s">
        <v>3610</v>
      </c>
      <c r="AF42" t="s">
        <v>3611</v>
      </c>
      <c r="AG42" t="s">
        <v>3612</v>
      </c>
    </row>
    <row r="43" spans="7:33" x14ac:dyDescent="0.35">
      <c r="G43" t="s">
        <v>364</v>
      </c>
      <c r="I43" t="s">
        <v>3613</v>
      </c>
      <c r="J43" t="s">
        <v>3614</v>
      </c>
      <c r="L43" t="s">
        <v>3615</v>
      </c>
      <c r="M43" t="s">
        <v>3616</v>
      </c>
      <c r="O43" t="s">
        <v>3617</v>
      </c>
      <c r="P43" t="s">
        <v>3618</v>
      </c>
      <c r="Q43" t="s">
        <v>3619</v>
      </c>
      <c r="R43" t="s">
        <v>3620</v>
      </c>
      <c r="S43" t="s">
        <v>3621</v>
      </c>
      <c r="T43" t="s">
        <v>3622</v>
      </c>
      <c r="U43" t="s">
        <v>3623</v>
      </c>
      <c r="V43" t="s">
        <v>3624</v>
      </c>
      <c r="W43" t="s">
        <v>3625</v>
      </c>
      <c r="X43" t="s">
        <v>3626</v>
      </c>
      <c r="Y43" t="s">
        <v>3627</v>
      </c>
      <c r="Z43" t="s">
        <v>3628</v>
      </c>
      <c r="AA43" t="s">
        <v>3629</v>
      </c>
      <c r="AC43" t="s">
        <v>3630</v>
      </c>
      <c r="AD43" t="s">
        <v>3631</v>
      </c>
      <c r="AE43" t="s">
        <v>3632</v>
      </c>
      <c r="AF43" t="s">
        <v>3633</v>
      </c>
      <c r="AG43" t="s">
        <v>3634</v>
      </c>
    </row>
    <row r="44" spans="7:33" x14ac:dyDescent="0.35">
      <c r="G44" t="s">
        <v>3635</v>
      </c>
      <c r="I44" t="s">
        <v>3636</v>
      </c>
      <c r="J44" t="s">
        <v>3637</v>
      </c>
      <c r="L44" t="s">
        <v>3449</v>
      </c>
      <c r="M44" t="s">
        <v>3638</v>
      </c>
      <c r="O44" t="s">
        <v>3639</v>
      </c>
      <c r="P44" t="s">
        <v>3640</v>
      </c>
      <c r="Q44" t="s">
        <v>3641</v>
      </c>
      <c r="R44" t="s">
        <v>3642</v>
      </c>
      <c r="S44" t="s">
        <v>3643</v>
      </c>
      <c r="T44" t="s">
        <v>3644</v>
      </c>
      <c r="U44" t="s">
        <v>3645</v>
      </c>
      <c r="V44" t="s">
        <v>3646</v>
      </c>
      <c r="W44" t="s">
        <v>3647</v>
      </c>
      <c r="X44" t="s">
        <v>3648</v>
      </c>
      <c r="Y44" t="s">
        <v>3649</v>
      </c>
      <c r="Z44" t="s">
        <v>3650</v>
      </c>
      <c r="AA44" t="s">
        <v>3651</v>
      </c>
      <c r="AC44" t="s">
        <v>3652</v>
      </c>
      <c r="AD44" t="s">
        <v>3653</v>
      </c>
      <c r="AE44" t="s">
        <v>3654</v>
      </c>
      <c r="AF44" t="s">
        <v>3655</v>
      </c>
      <c r="AG44" t="s">
        <v>3656</v>
      </c>
    </row>
    <row r="45" spans="7:33" x14ac:dyDescent="0.35">
      <c r="G45" t="s">
        <v>2230</v>
      </c>
      <c r="I45" t="s">
        <v>3657</v>
      </c>
      <c r="J45" t="s">
        <v>3658</v>
      </c>
      <c r="L45" t="s">
        <v>3659</v>
      </c>
      <c r="M45" t="s">
        <v>3660</v>
      </c>
      <c r="O45" t="s">
        <v>3661</v>
      </c>
      <c r="P45" t="s">
        <v>3662</v>
      </c>
      <c r="Q45" t="s">
        <v>3663</v>
      </c>
      <c r="R45" t="s">
        <v>3664</v>
      </c>
      <c r="S45" t="s">
        <v>3665</v>
      </c>
      <c r="T45" t="s">
        <v>3666</v>
      </c>
      <c r="U45" t="s">
        <v>3667</v>
      </c>
      <c r="V45" t="s">
        <v>3668</v>
      </c>
      <c r="W45" t="s">
        <v>3669</v>
      </c>
      <c r="X45" t="s">
        <v>3670</v>
      </c>
      <c r="Y45" t="s">
        <v>3671</v>
      </c>
      <c r="Z45" t="s">
        <v>3672</v>
      </c>
      <c r="AA45" t="s">
        <v>626</v>
      </c>
      <c r="AC45" t="s">
        <v>3673</v>
      </c>
      <c r="AD45" t="s">
        <v>3209</v>
      </c>
      <c r="AE45" t="s">
        <v>3674</v>
      </c>
      <c r="AF45" t="s">
        <v>3675</v>
      </c>
      <c r="AG45" t="s">
        <v>3676</v>
      </c>
    </row>
    <row r="46" spans="7:33" x14ac:dyDescent="0.35">
      <c r="G46" t="s">
        <v>2231</v>
      </c>
      <c r="I46" t="s">
        <v>3677</v>
      </c>
      <c r="J46" t="s">
        <v>3678</v>
      </c>
      <c r="L46" t="s">
        <v>3679</v>
      </c>
      <c r="M46" t="s">
        <v>3680</v>
      </c>
      <c r="O46" t="s">
        <v>3681</v>
      </c>
      <c r="P46" t="s">
        <v>3682</v>
      </c>
      <c r="Q46" t="s">
        <v>3683</v>
      </c>
      <c r="R46" t="s">
        <v>3684</v>
      </c>
      <c r="S46" t="s">
        <v>3685</v>
      </c>
      <c r="T46" t="s">
        <v>3686</v>
      </c>
      <c r="U46" t="s">
        <v>3687</v>
      </c>
      <c r="V46" t="s">
        <v>3688</v>
      </c>
      <c r="W46" t="s">
        <v>3689</v>
      </c>
      <c r="X46" t="s">
        <v>387</v>
      </c>
      <c r="Y46" t="s">
        <v>3690</v>
      </c>
      <c r="Z46" t="s">
        <v>3691</v>
      </c>
      <c r="AA46" t="s">
        <v>3692</v>
      </c>
      <c r="AC46" t="s">
        <v>3693</v>
      </c>
      <c r="AD46" t="s">
        <v>3694</v>
      </c>
      <c r="AE46" t="s">
        <v>3695</v>
      </c>
      <c r="AF46" t="s">
        <v>3696</v>
      </c>
      <c r="AG46" t="s">
        <v>3697</v>
      </c>
    </row>
    <row r="47" spans="7:33" x14ac:dyDescent="0.35">
      <c r="G47" t="s">
        <v>365</v>
      </c>
      <c r="I47" t="s">
        <v>3698</v>
      </c>
      <c r="J47" t="s">
        <v>3699</v>
      </c>
      <c r="L47" t="s">
        <v>3523</v>
      </c>
      <c r="M47" t="s">
        <v>3700</v>
      </c>
      <c r="O47" t="s">
        <v>3701</v>
      </c>
      <c r="P47" t="s">
        <v>3702</v>
      </c>
      <c r="Q47" t="s">
        <v>3703</v>
      </c>
      <c r="R47" t="s">
        <v>3704</v>
      </c>
      <c r="S47" t="s">
        <v>3705</v>
      </c>
      <c r="T47" t="s">
        <v>3706</v>
      </c>
      <c r="U47" t="s">
        <v>3707</v>
      </c>
      <c r="V47" t="s">
        <v>3708</v>
      </c>
      <c r="W47" t="s">
        <v>3709</v>
      </c>
      <c r="X47" t="s">
        <v>3710</v>
      </c>
      <c r="Y47" t="s">
        <v>2388</v>
      </c>
      <c r="Z47" t="s">
        <v>3711</v>
      </c>
      <c r="AA47" t="s">
        <v>3712</v>
      </c>
      <c r="AC47" t="s">
        <v>3713</v>
      </c>
      <c r="AD47" t="s">
        <v>3714</v>
      </c>
      <c r="AE47" t="s">
        <v>3715</v>
      </c>
      <c r="AF47" t="s">
        <v>3716</v>
      </c>
      <c r="AG47" t="s">
        <v>3717</v>
      </c>
    </row>
    <row r="48" spans="7:33" x14ac:dyDescent="0.35">
      <c r="G48" t="s">
        <v>2232</v>
      </c>
      <c r="I48" t="s">
        <v>3718</v>
      </c>
      <c r="J48" t="s">
        <v>3719</v>
      </c>
      <c r="L48" t="s">
        <v>3720</v>
      </c>
      <c r="M48" t="s">
        <v>3721</v>
      </c>
      <c r="O48" t="s">
        <v>3722</v>
      </c>
      <c r="P48" t="s">
        <v>3723</v>
      </c>
      <c r="Q48" t="s">
        <v>3724</v>
      </c>
      <c r="R48" t="s">
        <v>3725</v>
      </c>
      <c r="S48" t="s">
        <v>3726</v>
      </c>
      <c r="T48" t="s">
        <v>3727</v>
      </c>
      <c r="U48" t="s">
        <v>3728</v>
      </c>
      <c r="V48" t="s">
        <v>3729</v>
      </c>
      <c r="W48" t="s">
        <v>3730</v>
      </c>
      <c r="X48" t="s">
        <v>3731</v>
      </c>
      <c r="Y48" t="s">
        <v>3732</v>
      </c>
      <c r="Z48" t="s">
        <v>3733</v>
      </c>
      <c r="AA48" t="s">
        <v>3734</v>
      </c>
      <c r="AC48" t="s">
        <v>3735</v>
      </c>
      <c r="AD48" t="s">
        <v>3736</v>
      </c>
      <c r="AE48" t="s">
        <v>3737</v>
      </c>
      <c r="AF48" t="s">
        <v>3738</v>
      </c>
      <c r="AG48" t="s">
        <v>3739</v>
      </c>
    </row>
    <row r="49" spans="7:33" x14ac:dyDescent="0.35">
      <c r="G49" t="s">
        <v>3740</v>
      </c>
      <c r="I49" t="s">
        <v>3741</v>
      </c>
      <c r="J49" t="s">
        <v>3742</v>
      </c>
      <c r="L49" t="s">
        <v>3743</v>
      </c>
      <c r="M49" t="s">
        <v>3744</v>
      </c>
      <c r="O49" t="s">
        <v>3745</v>
      </c>
      <c r="P49" t="s">
        <v>2256</v>
      </c>
      <c r="Q49" t="s">
        <v>3746</v>
      </c>
      <c r="R49" t="s">
        <v>3747</v>
      </c>
      <c r="S49" t="s">
        <v>3748</v>
      </c>
      <c r="T49" t="s">
        <v>3749</v>
      </c>
      <c r="U49" t="s">
        <v>3750</v>
      </c>
      <c r="V49" t="s">
        <v>3751</v>
      </c>
      <c r="W49" t="s">
        <v>3752</v>
      </c>
      <c r="X49" t="s">
        <v>3753</v>
      </c>
      <c r="Y49" t="s">
        <v>3754</v>
      </c>
      <c r="Z49" t="s">
        <v>3755</v>
      </c>
      <c r="AA49" t="s">
        <v>3756</v>
      </c>
      <c r="AC49" t="s">
        <v>3757</v>
      </c>
      <c r="AD49" t="s">
        <v>3758</v>
      </c>
      <c r="AE49" t="s">
        <v>3759</v>
      </c>
      <c r="AF49" t="s">
        <v>3760</v>
      </c>
      <c r="AG49" t="s">
        <v>3761</v>
      </c>
    </row>
    <row r="50" spans="7:33" x14ac:dyDescent="0.35">
      <c r="G50" t="s">
        <v>366</v>
      </c>
      <c r="I50" t="s">
        <v>3762</v>
      </c>
      <c r="J50" t="s">
        <v>3763</v>
      </c>
      <c r="L50" t="s">
        <v>3764</v>
      </c>
      <c r="M50" t="s">
        <v>3765</v>
      </c>
      <c r="O50" t="s">
        <v>3766</v>
      </c>
      <c r="P50" t="s">
        <v>3767</v>
      </c>
      <c r="Q50" t="s">
        <v>3768</v>
      </c>
      <c r="R50" t="s">
        <v>3769</v>
      </c>
      <c r="S50" t="s">
        <v>3770</v>
      </c>
      <c r="T50" t="s">
        <v>3771</v>
      </c>
      <c r="U50" t="s">
        <v>3772</v>
      </c>
      <c r="V50" t="s">
        <v>3773</v>
      </c>
      <c r="W50" t="s">
        <v>3774</v>
      </c>
      <c r="X50" t="s">
        <v>3775</v>
      </c>
      <c r="Y50" t="s">
        <v>3776</v>
      </c>
      <c r="Z50" t="s">
        <v>3777</v>
      </c>
      <c r="AA50" t="s">
        <v>3778</v>
      </c>
      <c r="AC50" t="s">
        <v>3779</v>
      </c>
      <c r="AD50" t="s">
        <v>3780</v>
      </c>
      <c r="AE50" t="s">
        <v>3781</v>
      </c>
      <c r="AF50" t="s">
        <v>3782</v>
      </c>
      <c r="AG50" t="s">
        <v>3783</v>
      </c>
    </row>
    <row r="51" spans="7:33" x14ac:dyDescent="0.35">
      <c r="G51" t="s">
        <v>2233</v>
      </c>
      <c r="I51" t="s">
        <v>3784</v>
      </c>
      <c r="J51" t="s">
        <v>3785</v>
      </c>
      <c r="L51" t="s">
        <v>3786</v>
      </c>
      <c r="M51" t="s">
        <v>3787</v>
      </c>
      <c r="O51" t="s">
        <v>3788</v>
      </c>
      <c r="P51" t="s">
        <v>3789</v>
      </c>
      <c r="Q51" t="s">
        <v>3790</v>
      </c>
      <c r="R51" t="s">
        <v>3791</v>
      </c>
      <c r="S51" t="s">
        <v>3792</v>
      </c>
      <c r="T51" t="s">
        <v>3793</v>
      </c>
      <c r="U51" t="s">
        <v>3794</v>
      </c>
      <c r="V51" t="s">
        <v>3795</v>
      </c>
      <c r="W51" t="s">
        <v>3796</v>
      </c>
      <c r="X51" t="s">
        <v>3797</v>
      </c>
      <c r="Y51" t="s">
        <v>3798</v>
      </c>
      <c r="Z51" t="s">
        <v>3799</v>
      </c>
      <c r="AA51" t="s">
        <v>3800</v>
      </c>
      <c r="AC51" t="s">
        <v>3801</v>
      </c>
      <c r="AD51" t="s">
        <v>3802</v>
      </c>
      <c r="AE51" t="s">
        <v>3803</v>
      </c>
      <c r="AF51" t="s">
        <v>3804</v>
      </c>
      <c r="AG51" t="s">
        <v>3805</v>
      </c>
    </row>
    <row r="52" spans="7:33" x14ac:dyDescent="0.35">
      <c r="G52" t="s">
        <v>3806</v>
      </c>
      <c r="I52" t="s">
        <v>3807</v>
      </c>
      <c r="J52" t="s">
        <v>3808</v>
      </c>
      <c r="L52" t="s">
        <v>3809</v>
      </c>
      <c r="M52" t="s">
        <v>3810</v>
      </c>
      <c r="O52" t="s">
        <v>3811</v>
      </c>
      <c r="P52" t="s">
        <v>3812</v>
      </c>
      <c r="Q52" t="s">
        <v>3813</v>
      </c>
      <c r="R52" t="s">
        <v>3814</v>
      </c>
      <c r="S52" t="s">
        <v>3815</v>
      </c>
      <c r="T52" t="s">
        <v>3816</v>
      </c>
      <c r="U52" t="s">
        <v>3817</v>
      </c>
      <c r="V52" t="s">
        <v>3744</v>
      </c>
      <c r="W52" t="s">
        <v>3818</v>
      </c>
      <c r="X52" t="s">
        <v>3819</v>
      </c>
      <c r="Y52" t="s">
        <v>3820</v>
      </c>
      <c r="Z52" t="s">
        <v>3821</v>
      </c>
      <c r="AA52" t="s">
        <v>3822</v>
      </c>
      <c r="AC52" t="s">
        <v>3823</v>
      </c>
      <c r="AD52" t="s">
        <v>3824</v>
      </c>
      <c r="AE52" t="s">
        <v>3825</v>
      </c>
      <c r="AF52" t="s">
        <v>3826</v>
      </c>
      <c r="AG52" t="s">
        <v>3827</v>
      </c>
    </row>
    <row r="53" spans="7:33" x14ac:dyDescent="0.35">
      <c r="G53" t="s">
        <v>367</v>
      </c>
      <c r="I53" t="s">
        <v>3828</v>
      </c>
      <c r="J53" t="s">
        <v>3829</v>
      </c>
      <c r="L53" t="s">
        <v>3830</v>
      </c>
      <c r="M53" t="s">
        <v>3831</v>
      </c>
      <c r="O53" t="s">
        <v>3832</v>
      </c>
      <c r="P53" t="s">
        <v>3833</v>
      </c>
      <c r="Q53" t="s">
        <v>3834</v>
      </c>
      <c r="R53" t="s">
        <v>3835</v>
      </c>
      <c r="S53" t="s">
        <v>3836</v>
      </c>
      <c r="T53" t="s">
        <v>3837</v>
      </c>
      <c r="U53" t="s">
        <v>3838</v>
      </c>
      <c r="V53" t="s">
        <v>3839</v>
      </c>
      <c r="W53" t="s">
        <v>3840</v>
      </c>
      <c r="X53" t="s">
        <v>3841</v>
      </c>
      <c r="Y53" t="s">
        <v>3842</v>
      </c>
      <c r="Z53" t="s">
        <v>3843</v>
      </c>
      <c r="AA53" t="s">
        <v>3844</v>
      </c>
      <c r="AC53" t="s">
        <v>3209</v>
      </c>
      <c r="AD53" t="s">
        <v>3845</v>
      </c>
      <c r="AE53" t="s">
        <v>3846</v>
      </c>
      <c r="AF53" t="s">
        <v>3847</v>
      </c>
      <c r="AG53" t="s">
        <v>3848</v>
      </c>
    </row>
    <row r="54" spans="7:33" x14ac:dyDescent="0.35">
      <c r="G54" t="s">
        <v>2234</v>
      </c>
      <c r="I54" t="s">
        <v>3849</v>
      </c>
      <c r="J54" t="s">
        <v>3850</v>
      </c>
      <c r="L54" t="s">
        <v>3851</v>
      </c>
      <c r="M54" t="s">
        <v>3852</v>
      </c>
      <c r="O54" t="s">
        <v>3853</v>
      </c>
      <c r="P54" t="s">
        <v>3854</v>
      </c>
      <c r="Q54" t="s">
        <v>3855</v>
      </c>
      <c r="R54" t="s">
        <v>3856</v>
      </c>
      <c r="S54" t="s">
        <v>3857</v>
      </c>
      <c r="T54" t="s">
        <v>3858</v>
      </c>
      <c r="U54" t="s">
        <v>3859</v>
      </c>
      <c r="V54" t="s">
        <v>3860</v>
      </c>
      <c r="W54" t="s">
        <v>3861</v>
      </c>
      <c r="X54" t="s">
        <v>3862</v>
      </c>
      <c r="Y54" t="s">
        <v>3863</v>
      </c>
      <c r="Z54" t="s">
        <v>3864</v>
      </c>
      <c r="AA54" t="s">
        <v>3865</v>
      </c>
      <c r="AC54" t="s">
        <v>3866</v>
      </c>
      <c r="AD54" t="s">
        <v>3867</v>
      </c>
      <c r="AE54" t="s">
        <v>3868</v>
      </c>
      <c r="AF54" t="s">
        <v>3869</v>
      </c>
      <c r="AG54" t="s">
        <v>3870</v>
      </c>
    </row>
    <row r="55" spans="7:33" x14ac:dyDescent="0.35">
      <c r="G55" t="s">
        <v>3871</v>
      </c>
      <c r="I55" t="s">
        <v>3872</v>
      </c>
      <c r="J55" t="s">
        <v>3873</v>
      </c>
      <c r="L55" t="s">
        <v>3135</v>
      </c>
      <c r="M55" t="s">
        <v>3874</v>
      </c>
      <c r="O55" t="s">
        <v>3875</v>
      </c>
      <c r="P55" t="s">
        <v>3876</v>
      </c>
      <c r="Q55" t="s">
        <v>3877</v>
      </c>
      <c r="R55" t="s">
        <v>3878</v>
      </c>
      <c r="S55" t="s">
        <v>3879</v>
      </c>
      <c r="T55" t="s">
        <v>3880</v>
      </c>
      <c r="U55" t="s">
        <v>3881</v>
      </c>
      <c r="V55" t="s">
        <v>3882</v>
      </c>
      <c r="W55" t="s">
        <v>3883</v>
      </c>
      <c r="X55" t="s">
        <v>3884</v>
      </c>
      <c r="Y55" t="s">
        <v>3885</v>
      </c>
      <c r="Z55" t="s">
        <v>3886</v>
      </c>
      <c r="AA55" t="s">
        <v>3887</v>
      </c>
      <c r="AC55" t="s">
        <v>3888</v>
      </c>
      <c r="AD55" t="s">
        <v>3889</v>
      </c>
      <c r="AE55" t="s">
        <v>3890</v>
      </c>
      <c r="AF55" t="s">
        <v>3891</v>
      </c>
      <c r="AG55" t="s">
        <v>3892</v>
      </c>
    </row>
    <row r="56" spans="7:33" x14ac:dyDescent="0.35">
      <c r="G56" t="s">
        <v>2235</v>
      </c>
      <c r="I56" t="s">
        <v>3893</v>
      </c>
      <c r="J56" t="s">
        <v>3894</v>
      </c>
      <c r="L56" t="s">
        <v>3895</v>
      </c>
      <c r="M56" t="s">
        <v>3896</v>
      </c>
      <c r="O56" t="s">
        <v>3897</v>
      </c>
      <c r="P56" t="s">
        <v>3898</v>
      </c>
      <c r="Q56" t="s">
        <v>3899</v>
      </c>
      <c r="R56" t="s">
        <v>3900</v>
      </c>
      <c r="S56" t="s">
        <v>3901</v>
      </c>
      <c r="T56" t="s">
        <v>3902</v>
      </c>
      <c r="U56" t="s">
        <v>3903</v>
      </c>
      <c r="V56" t="s">
        <v>3904</v>
      </c>
      <c r="W56" t="s">
        <v>3245</v>
      </c>
      <c r="X56" t="s">
        <v>3905</v>
      </c>
      <c r="Y56" t="s">
        <v>3906</v>
      </c>
      <c r="Z56" t="s">
        <v>3907</v>
      </c>
      <c r="AA56" t="s">
        <v>3908</v>
      </c>
      <c r="AC56" t="s">
        <v>3909</v>
      </c>
      <c r="AD56" t="s">
        <v>3910</v>
      </c>
      <c r="AE56" t="s">
        <v>3911</v>
      </c>
      <c r="AF56" t="s">
        <v>3912</v>
      </c>
      <c r="AG56" t="s">
        <v>3913</v>
      </c>
    </row>
    <row r="57" spans="7:33" x14ac:dyDescent="0.35">
      <c r="G57" t="s">
        <v>368</v>
      </c>
      <c r="I57" t="s">
        <v>3914</v>
      </c>
      <c r="J57" t="s">
        <v>3915</v>
      </c>
      <c r="L57" t="s">
        <v>3916</v>
      </c>
      <c r="M57" t="s">
        <v>3917</v>
      </c>
      <c r="O57" t="s">
        <v>3918</v>
      </c>
      <c r="P57" t="s">
        <v>3919</v>
      </c>
      <c r="Q57" t="s">
        <v>3920</v>
      </c>
      <c r="R57" t="s">
        <v>3921</v>
      </c>
      <c r="S57" t="s">
        <v>3922</v>
      </c>
      <c r="T57" t="s">
        <v>3923</v>
      </c>
      <c r="U57" t="s">
        <v>3924</v>
      </c>
      <c r="V57" t="s">
        <v>3925</v>
      </c>
      <c r="W57" t="s">
        <v>3926</v>
      </c>
      <c r="X57" t="s">
        <v>3927</v>
      </c>
      <c r="Y57" t="s">
        <v>3928</v>
      </c>
      <c r="Z57" t="s">
        <v>3929</v>
      </c>
      <c r="AC57" t="s">
        <v>3930</v>
      </c>
      <c r="AD57" t="s">
        <v>3931</v>
      </c>
      <c r="AE57" t="s">
        <v>3932</v>
      </c>
      <c r="AF57" t="s">
        <v>3933</v>
      </c>
      <c r="AG57" t="s">
        <v>3934</v>
      </c>
    </row>
    <row r="58" spans="7:33" x14ac:dyDescent="0.35">
      <c r="G58" t="s">
        <v>2236</v>
      </c>
      <c r="I58" t="s">
        <v>3935</v>
      </c>
      <c r="J58" t="s">
        <v>3936</v>
      </c>
      <c r="L58" t="s">
        <v>3937</v>
      </c>
      <c r="M58" t="s">
        <v>3938</v>
      </c>
      <c r="O58" t="s">
        <v>3939</v>
      </c>
      <c r="P58" t="s">
        <v>3940</v>
      </c>
      <c r="Q58" t="s">
        <v>3941</v>
      </c>
      <c r="R58" t="s">
        <v>3942</v>
      </c>
      <c r="S58" t="s">
        <v>3943</v>
      </c>
      <c r="T58" t="s">
        <v>3944</v>
      </c>
      <c r="U58" t="s">
        <v>3354</v>
      </c>
      <c r="V58" t="s">
        <v>3945</v>
      </c>
      <c r="W58" t="s">
        <v>3946</v>
      </c>
      <c r="X58" t="s">
        <v>3947</v>
      </c>
      <c r="Y58" t="s">
        <v>3948</v>
      </c>
      <c r="Z58" t="s">
        <v>3949</v>
      </c>
      <c r="AC58" t="s">
        <v>3950</v>
      </c>
      <c r="AD58" t="s">
        <v>3104</v>
      </c>
      <c r="AE58" t="s">
        <v>3951</v>
      </c>
      <c r="AF58" t="s">
        <v>3952</v>
      </c>
      <c r="AG58" t="s">
        <v>3953</v>
      </c>
    </row>
    <row r="59" spans="7:33" x14ac:dyDescent="0.35">
      <c r="G59" t="s">
        <v>369</v>
      </c>
      <c r="I59" t="s">
        <v>3954</v>
      </c>
      <c r="J59" t="s">
        <v>3955</v>
      </c>
      <c r="L59" t="s">
        <v>3956</v>
      </c>
      <c r="M59" t="s">
        <v>3957</v>
      </c>
      <c r="O59" t="s">
        <v>3958</v>
      </c>
      <c r="P59" t="s">
        <v>3959</v>
      </c>
      <c r="Q59" t="s">
        <v>3960</v>
      </c>
      <c r="R59" t="s">
        <v>3961</v>
      </c>
      <c r="S59" t="s">
        <v>3962</v>
      </c>
      <c r="T59" t="s">
        <v>3963</v>
      </c>
      <c r="U59" t="s">
        <v>3964</v>
      </c>
      <c r="V59" t="s">
        <v>3965</v>
      </c>
      <c r="W59" t="s">
        <v>3966</v>
      </c>
      <c r="X59" t="s">
        <v>3967</v>
      </c>
      <c r="Y59" t="s">
        <v>3968</v>
      </c>
      <c r="Z59" t="s">
        <v>3969</v>
      </c>
      <c r="AC59" t="s">
        <v>3970</v>
      </c>
      <c r="AD59" t="s">
        <v>3971</v>
      </c>
      <c r="AE59" t="s">
        <v>3972</v>
      </c>
      <c r="AF59" t="s">
        <v>3973</v>
      </c>
      <c r="AG59" t="s">
        <v>3974</v>
      </c>
    </row>
    <row r="60" spans="7:33" x14ac:dyDescent="0.35">
      <c r="G60" t="s">
        <v>370</v>
      </c>
      <c r="I60" t="s">
        <v>3975</v>
      </c>
      <c r="J60" t="s">
        <v>3976</v>
      </c>
      <c r="L60" t="s">
        <v>3977</v>
      </c>
      <c r="M60" t="s">
        <v>3978</v>
      </c>
      <c r="O60" t="s">
        <v>3979</v>
      </c>
      <c r="P60" t="s">
        <v>3980</v>
      </c>
      <c r="Q60" t="s">
        <v>3981</v>
      </c>
      <c r="R60" t="s">
        <v>3982</v>
      </c>
      <c r="S60" t="s">
        <v>3983</v>
      </c>
      <c r="T60" t="s">
        <v>3984</v>
      </c>
      <c r="U60" t="s">
        <v>3985</v>
      </c>
      <c r="V60" t="s">
        <v>3986</v>
      </c>
      <c r="W60" t="s">
        <v>3987</v>
      </c>
      <c r="X60" t="s">
        <v>3988</v>
      </c>
      <c r="Y60" t="s">
        <v>3989</v>
      </c>
      <c r="Z60" t="s">
        <v>3990</v>
      </c>
      <c r="AC60" t="s">
        <v>3991</v>
      </c>
      <c r="AD60" t="s">
        <v>3992</v>
      </c>
      <c r="AE60" t="s">
        <v>3993</v>
      </c>
      <c r="AF60" t="s">
        <v>3994</v>
      </c>
      <c r="AG60" t="s">
        <v>3995</v>
      </c>
    </row>
    <row r="61" spans="7:33" x14ac:dyDescent="0.35">
      <c r="G61" t="s">
        <v>2237</v>
      </c>
      <c r="I61" t="s">
        <v>3996</v>
      </c>
      <c r="J61" t="s">
        <v>3997</v>
      </c>
      <c r="L61" t="s">
        <v>3998</v>
      </c>
      <c r="M61" t="s">
        <v>3999</v>
      </c>
      <c r="O61" t="s">
        <v>4000</v>
      </c>
      <c r="P61" t="s">
        <v>4001</v>
      </c>
      <c r="Q61" t="s">
        <v>4002</v>
      </c>
      <c r="R61" t="s">
        <v>4003</v>
      </c>
      <c r="S61" t="s">
        <v>4004</v>
      </c>
      <c r="T61" t="s">
        <v>4005</v>
      </c>
      <c r="U61" t="s">
        <v>4006</v>
      </c>
      <c r="V61" t="s">
        <v>4007</v>
      </c>
      <c r="W61" t="s">
        <v>4008</v>
      </c>
      <c r="X61" t="s">
        <v>4009</v>
      </c>
      <c r="Y61" t="s">
        <v>4010</v>
      </c>
      <c r="Z61" t="s">
        <v>4011</v>
      </c>
      <c r="AC61" t="s">
        <v>4012</v>
      </c>
      <c r="AD61" t="s">
        <v>4013</v>
      </c>
      <c r="AE61" t="s">
        <v>4014</v>
      </c>
      <c r="AF61" t="s">
        <v>4015</v>
      </c>
      <c r="AG61" t="s">
        <v>4016</v>
      </c>
    </row>
    <row r="62" spans="7:33" x14ac:dyDescent="0.35">
      <c r="G62" t="s">
        <v>2238</v>
      </c>
      <c r="I62" t="s">
        <v>4017</v>
      </c>
      <c r="J62" t="s">
        <v>4018</v>
      </c>
      <c r="L62" t="s">
        <v>4019</v>
      </c>
      <c r="M62" t="s">
        <v>4020</v>
      </c>
      <c r="O62" t="s">
        <v>4021</v>
      </c>
      <c r="P62" t="s">
        <v>4022</v>
      </c>
      <c r="Q62" t="s">
        <v>4023</v>
      </c>
      <c r="R62" t="s">
        <v>4024</v>
      </c>
      <c r="S62" t="s">
        <v>4025</v>
      </c>
      <c r="T62" t="s">
        <v>4026</v>
      </c>
      <c r="U62" t="s">
        <v>4027</v>
      </c>
      <c r="V62" t="s">
        <v>4028</v>
      </c>
      <c r="W62" t="s">
        <v>4029</v>
      </c>
      <c r="X62" t="s">
        <v>4030</v>
      </c>
      <c r="Y62" t="s">
        <v>4031</v>
      </c>
      <c r="Z62" t="s">
        <v>4032</v>
      </c>
      <c r="AC62" t="s">
        <v>4033</v>
      </c>
      <c r="AD62" t="s">
        <v>4034</v>
      </c>
      <c r="AE62" t="s">
        <v>4035</v>
      </c>
      <c r="AF62" t="s">
        <v>4036</v>
      </c>
      <c r="AG62" t="s">
        <v>4037</v>
      </c>
    </row>
    <row r="63" spans="7:33" x14ac:dyDescent="0.35">
      <c r="G63" t="s">
        <v>371</v>
      </c>
      <c r="I63" t="s">
        <v>4038</v>
      </c>
      <c r="J63" t="s">
        <v>4039</v>
      </c>
      <c r="L63" t="s">
        <v>4040</v>
      </c>
      <c r="M63" t="s">
        <v>4041</v>
      </c>
      <c r="O63" t="s">
        <v>4042</v>
      </c>
      <c r="P63" t="s">
        <v>4043</v>
      </c>
      <c r="Q63" t="s">
        <v>4044</v>
      </c>
      <c r="R63" t="s">
        <v>4045</v>
      </c>
      <c r="S63" t="s">
        <v>4046</v>
      </c>
      <c r="T63" t="s">
        <v>4047</v>
      </c>
      <c r="U63" t="s">
        <v>4048</v>
      </c>
      <c r="V63" t="s">
        <v>4049</v>
      </c>
      <c r="W63" t="s">
        <v>4050</v>
      </c>
      <c r="X63" t="s">
        <v>4051</v>
      </c>
      <c r="Y63" t="s">
        <v>4052</v>
      </c>
      <c r="Z63" t="s">
        <v>4053</v>
      </c>
      <c r="AC63" t="s">
        <v>4054</v>
      </c>
      <c r="AD63" t="s">
        <v>4055</v>
      </c>
      <c r="AE63" t="s">
        <v>4056</v>
      </c>
      <c r="AF63" t="s">
        <v>4057</v>
      </c>
      <c r="AG63" t="s">
        <v>4058</v>
      </c>
    </row>
    <row r="64" spans="7:33" x14ac:dyDescent="0.35">
      <c r="G64" t="s">
        <v>4059</v>
      </c>
      <c r="I64" t="s">
        <v>4060</v>
      </c>
      <c r="J64" t="s">
        <v>4061</v>
      </c>
      <c r="L64" t="s">
        <v>4062</v>
      </c>
      <c r="M64" t="s">
        <v>4063</v>
      </c>
      <c r="O64" t="s">
        <v>4064</v>
      </c>
      <c r="P64" t="s">
        <v>4065</v>
      </c>
      <c r="Q64" t="s">
        <v>4066</v>
      </c>
      <c r="R64" t="s">
        <v>4067</v>
      </c>
      <c r="S64" t="s">
        <v>4068</v>
      </c>
      <c r="T64" t="s">
        <v>4069</v>
      </c>
      <c r="U64" t="s">
        <v>4070</v>
      </c>
      <c r="V64" t="s">
        <v>3234</v>
      </c>
      <c r="W64" t="s">
        <v>4071</v>
      </c>
      <c r="X64" t="s">
        <v>4072</v>
      </c>
      <c r="Y64" t="s">
        <v>4073</v>
      </c>
      <c r="Z64" t="s">
        <v>4074</v>
      </c>
      <c r="AC64" t="s">
        <v>4075</v>
      </c>
      <c r="AD64" t="s">
        <v>4076</v>
      </c>
      <c r="AE64" t="s">
        <v>4077</v>
      </c>
      <c r="AF64" t="s">
        <v>3460</v>
      </c>
      <c r="AG64" t="s">
        <v>4078</v>
      </c>
    </row>
    <row r="65" spans="7:33" x14ac:dyDescent="0.35">
      <c r="G65" t="s">
        <v>234</v>
      </c>
      <c r="I65" t="s">
        <v>4079</v>
      </c>
      <c r="J65" t="s">
        <v>4080</v>
      </c>
      <c r="L65" t="s">
        <v>4081</v>
      </c>
      <c r="M65" t="s">
        <v>4082</v>
      </c>
      <c r="O65" t="s">
        <v>4083</v>
      </c>
      <c r="P65" t="s">
        <v>4084</v>
      </c>
      <c r="Q65" t="s">
        <v>4085</v>
      </c>
      <c r="R65" t="s">
        <v>4086</v>
      </c>
      <c r="S65" t="s">
        <v>4087</v>
      </c>
      <c r="T65" t="s">
        <v>4088</v>
      </c>
      <c r="U65" t="s">
        <v>3882</v>
      </c>
      <c r="V65" t="s">
        <v>4089</v>
      </c>
      <c r="W65" t="s">
        <v>4090</v>
      </c>
      <c r="X65" t="s">
        <v>4091</v>
      </c>
      <c r="Y65" t="s">
        <v>4092</v>
      </c>
      <c r="Z65" t="s">
        <v>4093</v>
      </c>
      <c r="AC65" t="s">
        <v>4094</v>
      </c>
      <c r="AD65" t="s">
        <v>4095</v>
      </c>
      <c r="AE65" t="s">
        <v>4096</v>
      </c>
      <c r="AF65" t="s">
        <v>4097</v>
      </c>
      <c r="AG65" t="s">
        <v>4098</v>
      </c>
    </row>
    <row r="66" spans="7:33" x14ac:dyDescent="0.35">
      <c r="G66" t="s">
        <v>372</v>
      </c>
      <c r="I66" t="s">
        <v>4099</v>
      </c>
      <c r="J66" t="s">
        <v>4100</v>
      </c>
      <c r="L66" t="s">
        <v>4101</v>
      </c>
      <c r="M66" t="s">
        <v>4102</v>
      </c>
      <c r="O66" t="s">
        <v>4103</v>
      </c>
      <c r="P66" t="s">
        <v>4104</v>
      </c>
      <c r="Q66" t="s">
        <v>4105</v>
      </c>
      <c r="R66" t="s">
        <v>4106</v>
      </c>
      <c r="S66" t="s">
        <v>4107</v>
      </c>
      <c r="T66" t="s">
        <v>4108</v>
      </c>
      <c r="U66" t="s">
        <v>4109</v>
      </c>
      <c r="V66" t="s">
        <v>4110</v>
      </c>
      <c r="W66" t="s">
        <v>4111</v>
      </c>
      <c r="X66" t="s">
        <v>4112</v>
      </c>
      <c r="Y66" t="s">
        <v>4113</v>
      </c>
      <c r="Z66" t="s">
        <v>4114</v>
      </c>
      <c r="AC66" t="s">
        <v>3421</v>
      </c>
      <c r="AD66" t="s">
        <v>4115</v>
      </c>
      <c r="AE66" t="s">
        <v>4116</v>
      </c>
      <c r="AF66" t="s">
        <v>4117</v>
      </c>
      <c r="AG66" t="s">
        <v>4118</v>
      </c>
    </row>
    <row r="67" spans="7:33" x14ac:dyDescent="0.35">
      <c r="G67" t="s">
        <v>373</v>
      </c>
      <c r="I67" t="s">
        <v>4119</v>
      </c>
      <c r="L67" t="s">
        <v>4120</v>
      </c>
      <c r="M67" t="s">
        <v>4121</v>
      </c>
      <c r="O67" t="s">
        <v>4122</v>
      </c>
      <c r="P67" t="s">
        <v>4123</v>
      </c>
      <c r="Q67" t="s">
        <v>4124</v>
      </c>
      <c r="R67" t="s">
        <v>4125</v>
      </c>
      <c r="S67" t="s">
        <v>4126</v>
      </c>
      <c r="T67" t="s">
        <v>4127</v>
      </c>
      <c r="U67" t="s">
        <v>4128</v>
      </c>
      <c r="V67" t="s">
        <v>4129</v>
      </c>
      <c r="W67" t="s">
        <v>4130</v>
      </c>
      <c r="X67" t="s">
        <v>4131</v>
      </c>
      <c r="Y67" t="s">
        <v>4132</v>
      </c>
      <c r="Z67" t="s">
        <v>4133</v>
      </c>
      <c r="AC67" t="s">
        <v>4134</v>
      </c>
      <c r="AD67" t="s">
        <v>4135</v>
      </c>
      <c r="AE67" t="s">
        <v>4136</v>
      </c>
      <c r="AF67" t="s">
        <v>4137</v>
      </c>
      <c r="AG67" t="s">
        <v>4138</v>
      </c>
    </row>
    <row r="68" spans="7:33" x14ac:dyDescent="0.35">
      <c r="G68" t="s">
        <v>374</v>
      </c>
      <c r="I68" t="s">
        <v>4139</v>
      </c>
      <c r="L68" t="s">
        <v>4140</v>
      </c>
      <c r="M68" t="s">
        <v>4141</v>
      </c>
      <c r="O68" t="s">
        <v>4142</v>
      </c>
      <c r="P68" t="s">
        <v>4143</v>
      </c>
      <c r="Q68" t="s">
        <v>4144</v>
      </c>
      <c r="R68" t="s">
        <v>4145</v>
      </c>
      <c r="S68" t="s">
        <v>4146</v>
      </c>
      <c r="T68" t="s">
        <v>4147</v>
      </c>
      <c r="U68" t="s">
        <v>4148</v>
      </c>
      <c r="V68" t="s">
        <v>4149</v>
      </c>
      <c r="W68" t="s">
        <v>4150</v>
      </c>
      <c r="X68" t="s">
        <v>405</v>
      </c>
      <c r="Y68" t="s">
        <v>4151</v>
      </c>
      <c r="Z68" t="s">
        <v>4152</v>
      </c>
      <c r="AC68" t="s">
        <v>4153</v>
      </c>
      <c r="AD68" t="s">
        <v>4154</v>
      </c>
      <c r="AE68" t="s">
        <v>4155</v>
      </c>
      <c r="AF68" t="s">
        <v>4156</v>
      </c>
      <c r="AG68" t="s">
        <v>4157</v>
      </c>
    </row>
    <row r="69" spans="7:33" x14ac:dyDescent="0.35">
      <c r="G69" t="s">
        <v>375</v>
      </c>
      <c r="I69" t="s">
        <v>634</v>
      </c>
      <c r="L69" t="s">
        <v>4158</v>
      </c>
      <c r="M69" t="s">
        <v>4159</v>
      </c>
      <c r="O69" t="s">
        <v>4160</v>
      </c>
      <c r="P69" t="s">
        <v>4161</v>
      </c>
      <c r="Q69" t="s">
        <v>4162</v>
      </c>
      <c r="R69" t="s">
        <v>4163</v>
      </c>
      <c r="S69" t="s">
        <v>4164</v>
      </c>
      <c r="T69" t="s">
        <v>4165</v>
      </c>
      <c r="U69" t="s">
        <v>4166</v>
      </c>
      <c r="V69" t="s">
        <v>4167</v>
      </c>
      <c r="W69" t="s">
        <v>4168</v>
      </c>
      <c r="X69" t="s">
        <v>3514</v>
      </c>
      <c r="Y69" t="s">
        <v>4169</v>
      </c>
      <c r="Z69" t="s">
        <v>4170</v>
      </c>
      <c r="AC69" t="s">
        <v>3794</v>
      </c>
      <c r="AD69" t="s">
        <v>4171</v>
      </c>
      <c r="AE69" t="s">
        <v>4172</v>
      </c>
      <c r="AF69" t="s">
        <v>4173</v>
      </c>
      <c r="AG69" t="s">
        <v>4174</v>
      </c>
    </row>
    <row r="70" spans="7:33" x14ac:dyDescent="0.35">
      <c r="G70" t="s">
        <v>2239</v>
      </c>
      <c r="I70" t="s">
        <v>4175</v>
      </c>
      <c r="L70" t="s">
        <v>4176</v>
      </c>
      <c r="M70" t="s">
        <v>4177</v>
      </c>
      <c r="O70" t="s">
        <v>4178</v>
      </c>
      <c r="P70" t="s">
        <v>4179</v>
      </c>
      <c r="Q70" t="s">
        <v>4180</v>
      </c>
      <c r="R70" t="s">
        <v>4181</v>
      </c>
      <c r="S70" t="s">
        <v>4182</v>
      </c>
      <c r="T70" t="s">
        <v>4183</v>
      </c>
      <c r="U70" t="s">
        <v>4184</v>
      </c>
      <c r="V70" t="s">
        <v>4185</v>
      </c>
      <c r="W70" t="s">
        <v>4186</v>
      </c>
      <c r="X70" t="s">
        <v>4187</v>
      </c>
      <c r="Y70" t="s">
        <v>4188</v>
      </c>
      <c r="Z70" t="s">
        <v>4189</v>
      </c>
      <c r="AC70" t="s">
        <v>4190</v>
      </c>
      <c r="AD70" t="s">
        <v>4191</v>
      </c>
      <c r="AE70" t="s">
        <v>4192</v>
      </c>
      <c r="AF70" t="s">
        <v>4193</v>
      </c>
      <c r="AG70" t="s">
        <v>4194</v>
      </c>
    </row>
    <row r="71" spans="7:33" x14ac:dyDescent="0.35">
      <c r="G71" t="s">
        <v>2240</v>
      </c>
      <c r="I71" t="s">
        <v>4195</v>
      </c>
      <c r="L71" t="s">
        <v>4196</v>
      </c>
      <c r="M71" t="s">
        <v>4197</v>
      </c>
      <c r="O71" t="s">
        <v>4198</v>
      </c>
      <c r="P71" t="s">
        <v>4199</v>
      </c>
      <c r="Q71" t="s">
        <v>4200</v>
      </c>
      <c r="R71" t="s">
        <v>4201</v>
      </c>
      <c r="S71" t="s">
        <v>4202</v>
      </c>
      <c r="T71" t="s">
        <v>4203</v>
      </c>
      <c r="U71" t="s">
        <v>4204</v>
      </c>
      <c r="V71" t="s">
        <v>4205</v>
      </c>
      <c r="W71" t="s">
        <v>4206</v>
      </c>
      <c r="X71" t="s">
        <v>4207</v>
      </c>
      <c r="Y71" t="s">
        <v>4208</v>
      </c>
      <c r="Z71" t="s">
        <v>4209</v>
      </c>
      <c r="AC71" t="s">
        <v>4210</v>
      </c>
      <c r="AD71" t="s">
        <v>4211</v>
      </c>
      <c r="AE71" t="s">
        <v>4212</v>
      </c>
      <c r="AF71" t="s">
        <v>4213</v>
      </c>
      <c r="AG71" t="s">
        <v>4214</v>
      </c>
    </row>
    <row r="72" spans="7:33" x14ac:dyDescent="0.35">
      <c r="G72" t="s">
        <v>376</v>
      </c>
      <c r="I72" t="s">
        <v>4215</v>
      </c>
      <c r="L72" t="s">
        <v>4216</v>
      </c>
      <c r="M72" t="s">
        <v>4217</v>
      </c>
      <c r="O72" t="s">
        <v>4218</v>
      </c>
      <c r="P72" t="s">
        <v>4219</v>
      </c>
      <c r="Q72" t="s">
        <v>4220</v>
      </c>
      <c r="R72" t="s">
        <v>4221</v>
      </c>
      <c r="S72" t="s">
        <v>4222</v>
      </c>
      <c r="T72" t="s">
        <v>4223</v>
      </c>
      <c r="U72" t="s">
        <v>4224</v>
      </c>
      <c r="V72" t="s">
        <v>4225</v>
      </c>
      <c r="W72" t="s">
        <v>4226</v>
      </c>
      <c r="X72" t="s">
        <v>4227</v>
      </c>
      <c r="Y72" t="s">
        <v>4228</v>
      </c>
      <c r="Z72" t="s">
        <v>3698</v>
      </c>
      <c r="AC72" t="s">
        <v>4229</v>
      </c>
      <c r="AD72" t="s">
        <v>4230</v>
      </c>
      <c r="AE72" t="s">
        <v>735</v>
      </c>
      <c r="AF72" t="s">
        <v>4231</v>
      </c>
      <c r="AG72" t="s">
        <v>4232</v>
      </c>
    </row>
    <row r="73" spans="7:33" x14ac:dyDescent="0.35">
      <c r="G73" t="s">
        <v>2241</v>
      </c>
      <c r="I73" t="s">
        <v>4233</v>
      </c>
      <c r="L73" t="s">
        <v>4234</v>
      </c>
      <c r="M73" t="s">
        <v>4235</v>
      </c>
      <c r="O73" t="s">
        <v>4236</v>
      </c>
      <c r="P73" t="s">
        <v>4237</v>
      </c>
      <c r="Q73" t="s">
        <v>4238</v>
      </c>
      <c r="R73" t="s">
        <v>4239</v>
      </c>
      <c r="S73" t="s">
        <v>4240</v>
      </c>
      <c r="T73" t="s">
        <v>4241</v>
      </c>
      <c r="U73" t="s">
        <v>4242</v>
      </c>
      <c r="V73" t="s">
        <v>511</v>
      </c>
      <c r="W73" t="s">
        <v>4243</v>
      </c>
      <c r="X73" t="s">
        <v>3660</v>
      </c>
      <c r="Y73" t="s">
        <v>4244</v>
      </c>
      <c r="Z73" t="s">
        <v>4245</v>
      </c>
      <c r="AC73" t="s">
        <v>4246</v>
      </c>
      <c r="AD73" t="s">
        <v>4247</v>
      </c>
      <c r="AE73" t="s">
        <v>4248</v>
      </c>
      <c r="AF73" t="s">
        <v>4249</v>
      </c>
      <c r="AG73" t="s">
        <v>4250</v>
      </c>
    </row>
    <row r="74" spans="7:33" x14ac:dyDescent="0.35">
      <c r="G74" t="s">
        <v>2242</v>
      </c>
      <c r="I74" t="s">
        <v>4251</v>
      </c>
      <c r="L74" t="s">
        <v>4252</v>
      </c>
      <c r="M74" t="s">
        <v>4253</v>
      </c>
      <c r="O74" t="s">
        <v>4254</v>
      </c>
      <c r="P74" t="s">
        <v>4255</v>
      </c>
      <c r="Q74" t="s">
        <v>4256</v>
      </c>
      <c r="R74" t="s">
        <v>4257</v>
      </c>
      <c r="S74" t="s">
        <v>4258</v>
      </c>
      <c r="T74" t="s">
        <v>4259</v>
      </c>
      <c r="U74" t="s">
        <v>4260</v>
      </c>
      <c r="V74" t="s">
        <v>4261</v>
      </c>
      <c r="W74" t="s">
        <v>4262</v>
      </c>
      <c r="X74" t="s">
        <v>4263</v>
      </c>
      <c r="Y74" t="s">
        <v>4264</v>
      </c>
      <c r="Z74" t="s">
        <v>4265</v>
      </c>
      <c r="AC74" t="s">
        <v>4266</v>
      </c>
      <c r="AD74" t="s">
        <v>4267</v>
      </c>
      <c r="AE74" t="s">
        <v>4268</v>
      </c>
      <c r="AF74" t="s">
        <v>4269</v>
      </c>
      <c r="AG74" t="s">
        <v>4270</v>
      </c>
    </row>
    <row r="75" spans="7:33" x14ac:dyDescent="0.35">
      <c r="G75" t="s">
        <v>377</v>
      </c>
      <c r="I75" t="s">
        <v>4271</v>
      </c>
      <c r="L75" t="s">
        <v>4272</v>
      </c>
      <c r="M75" t="s">
        <v>4273</v>
      </c>
      <c r="O75" t="s">
        <v>4274</v>
      </c>
      <c r="P75" t="s">
        <v>4275</v>
      </c>
      <c r="Q75" t="s">
        <v>4276</v>
      </c>
      <c r="R75" t="s">
        <v>4277</v>
      </c>
      <c r="S75" t="s">
        <v>4278</v>
      </c>
      <c r="T75" t="s">
        <v>4279</v>
      </c>
      <c r="U75" t="s">
        <v>4280</v>
      </c>
      <c r="V75" t="s">
        <v>4281</v>
      </c>
      <c r="W75" t="s">
        <v>4282</v>
      </c>
      <c r="X75" t="s">
        <v>4115</v>
      </c>
      <c r="Y75" t="s">
        <v>4283</v>
      </c>
      <c r="Z75" t="s">
        <v>4284</v>
      </c>
      <c r="AC75" t="s">
        <v>4285</v>
      </c>
      <c r="AD75" t="s">
        <v>4286</v>
      </c>
      <c r="AE75" t="s">
        <v>4287</v>
      </c>
      <c r="AF75" t="s">
        <v>4288</v>
      </c>
      <c r="AG75" t="s">
        <v>4289</v>
      </c>
    </row>
    <row r="76" spans="7:33" x14ac:dyDescent="0.35">
      <c r="G76" t="s">
        <v>216</v>
      </c>
      <c r="I76" t="s">
        <v>4290</v>
      </c>
      <c r="L76" t="s">
        <v>4291</v>
      </c>
      <c r="M76" t="s">
        <v>4292</v>
      </c>
      <c r="O76" t="s">
        <v>4293</v>
      </c>
      <c r="P76" t="s">
        <v>4294</v>
      </c>
      <c r="Q76" t="s">
        <v>4295</v>
      </c>
      <c r="R76" t="s">
        <v>4296</v>
      </c>
      <c r="S76" t="s">
        <v>4297</v>
      </c>
      <c r="T76" t="s">
        <v>4298</v>
      </c>
      <c r="U76" t="s">
        <v>4299</v>
      </c>
      <c r="V76" t="s">
        <v>4300</v>
      </c>
      <c r="W76" t="s">
        <v>4301</v>
      </c>
      <c r="X76" t="s">
        <v>4302</v>
      </c>
      <c r="Y76" t="s">
        <v>4303</v>
      </c>
      <c r="Z76" t="s">
        <v>4304</v>
      </c>
      <c r="AC76" t="s">
        <v>4305</v>
      </c>
      <c r="AD76" t="s">
        <v>4306</v>
      </c>
      <c r="AE76" t="s">
        <v>4307</v>
      </c>
      <c r="AF76" t="s">
        <v>4308</v>
      </c>
      <c r="AG76" t="s">
        <v>4309</v>
      </c>
    </row>
    <row r="77" spans="7:33" x14ac:dyDescent="0.35">
      <c r="G77" t="s">
        <v>378</v>
      </c>
      <c r="I77" t="s">
        <v>4310</v>
      </c>
      <c r="L77" t="s">
        <v>4311</v>
      </c>
      <c r="M77" t="s">
        <v>4312</v>
      </c>
      <c r="O77" t="s">
        <v>4313</v>
      </c>
      <c r="P77" t="s">
        <v>4314</v>
      </c>
      <c r="Q77" t="s">
        <v>4315</v>
      </c>
      <c r="R77" t="s">
        <v>4316</v>
      </c>
      <c r="S77" t="s">
        <v>4317</v>
      </c>
      <c r="T77" t="s">
        <v>4318</v>
      </c>
      <c r="U77" t="s">
        <v>4319</v>
      </c>
      <c r="V77" t="s">
        <v>4320</v>
      </c>
      <c r="W77" t="s">
        <v>4321</v>
      </c>
      <c r="X77" t="s">
        <v>4322</v>
      </c>
      <c r="Y77" t="s">
        <v>4323</v>
      </c>
      <c r="Z77" t="s">
        <v>4324</v>
      </c>
      <c r="AC77" t="s">
        <v>4325</v>
      </c>
      <c r="AD77" t="s">
        <v>4326</v>
      </c>
      <c r="AE77" t="s">
        <v>4327</v>
      </c>
      <c r="AF77" t="s">
        <v>4328</v>
      </c>
      <c r="AG77" t="s">
        <v>4329</v>
      </c>
    </row>
    <row r="78" spans="7:33" x14ac:dyDescent="0.35">
      <c r="G78" t="s">
        <v>379</v>
      </c>
      <c r="I78" t="s">
        <v>4330</v>
      </c>
      <c r="L78" t="s">
        <v>4331</v>
      </c>
      <c r="M78" t="s">
        <v>4332</v>
      </c>
      <c r="O78" t="s">
        <v>4333</v>
      </c>
      <c r="P78" t="s">
        <v>4334</v>
      </c>
      <c r="Q78" t="s">
        <v>4335</v>
      </c>
      <c r="R78" t="s">
        <v>4336</v>
      </c>
      <c r="S78" t="s">
        <v>4337</v>
      </c>
      <c r="T78" t="s">
        <v>4338</v>
      </c>
      <c r="U78" t="s">
        <v>4339</v>
      </c>
      <c r="V78" t="s">
        <v>4340</v>
      </c>
      <c r="W78" t="s">
        <v>4341</v>
      </c>
      <c r="X78" t="s">
        <v>4342</v>
      </c>
      <c r="Y78" t="s">
        <v>4343</v>
      </c>
      <c r="Z78" t="s">
        <v>4344</v>
      </c>
      <c r="AC78" t="s">
        <v>4345</v>
      </c>
      <c r="AD78" t="s">
        <v>4346</v>
      </c>
      <c r="AE78" t="s">
        <v>4347</v>
      </c>
      <c r="AF78" t="s">
        <v>4348</v>
      </c>
      <c r="AG78" t="s">
        <v>4349</v>
      </c>
    </row>
    <row r="79" spans="7:33" x14ac:dyDescent="0.35">
      <c r="G79" t="s">
        <v>380</v>
      </c>
      <c r="I79" t="s">
        <v>4350</v>
      </c>
      <c r="L79" t="s">
        <v>2268</v>
      </c>
      <c r="M79" t="s">
        <v>4351</v>
      </c>
      <c r="O79" t="s">
        <v>4352</v>
      </c>
      <c r="P79" t="s">
        <v>4353</v>
      </c>
      <c r="Q79" t="s">
        <v>4354</v>
      </c>
      <c r="R79" t="s">
        <v>4355</v>
      </c>
      <c r="S79" t="s">
        <v>4356</v>
      </c>
      <c r="T79" t="s">
        <v>4357</v>
      </c>
      <c r="U79" t="s">
        <v>4358</v>
      </c>
      <c r="V79" t="s">
        <v>4359</v>
      </c>
      <c r="W79" t="s">
        <v>4360</v>
      </c>
      <c r="X79" t="s">
        <v>4361</v>
      </c>
      <c r="Y79" t="s">
        <v>4362</v>
      </c>
      <c r="Z79" t="s">
        <v>4363</v>
      </c>
      <c r="AC79" t="s">
        <v>4364</v>
      </c>
      <c r="AD79" t="s">
        <v>4365</v>
      </c>
      <c r="AE79" t="s">
        <v>4366</v>
      </c>
      <c r="AF79" t="s">
        <v>4367</v>
      </c>
      <c r="AG79" t="s">
        <v>4368</v>
      </c>
    </row>
    <row r="80" spans="7:33" x14ac:dyDescent="0.35">
      <c r="G80" t="s">
        <v>2243</v>
      </c>
      <c r="I80" t="s">
        <v>4369</v>
      </c>
      <c r="L80" t="s">
        <v>3347</v>
      </c>
      <c r="M80" t="s">
        <v>4370</v>
      </c>
      <c r="O80" t="s">
        <v>4371</v>
      </c>
      <c r="P80" t="s">
        <v>4372</v>
      </c>
      <c r="Q80" t="s">
        <v>4373</v>
      </c>
      <c r="R80" t="s">
        <v>4374</v>
      </c>
      <c r="S80" t="s">
        <v>4375</v>
      </c>
      <c r="T80" t="s">
        <v>4376</v>
      </c>
      <c r="U80" t="s">
        <v>4377</v>
      </c>
      <c r="V80" t="s">
        <v>4378</v>
      </c>
      <c r="W80" t="s">
        <v>4379</v>
      </c>
      <c r="X80" t="s">
        <v>4380</v>
      </c>
      <c r="Y80" t="s">
        <v>4381</v>
      </c>
      <c r="Z80" t="s">
        <v>4382</v>
      </c>
      <c r="AC80" t="s">
        <v>4383</v>
      </c>
      <c r="AD80" t="s">
        <v>4384</v>
      </c>
      <c r="AF80" t="s">
        <v>4385</v>
      </c>
      <c r="AG80" t="s">
        <v>4386</v>
      </c>
    </row>
    <row r="81" spans="7:33" x14ac:dyDescent="0.35">
      <c r="G81" t="s">
        <v>381</v>
      </c>
      <c r="I81" t="s">
        <v>4387</v>
      </c>
      <c r="L81" t="s">
        <v>4388</v>
      </c>
      <c r="M81" t="s">
        <v>4389</v>
      </c>
      <c r="O81" t="s">
        <v>4390</v>
      </c>
      <c r="P81" t="s">
        <v>4391</v>
      </c>
      <c r="Q81" t="s">
        <v>4392</v>
      </c>
      <c r="R81" t="s">
        <v>4393</v>
      </c>
      <c r="S81" t="s">
        <v>4394</v>
      </c>
      <c r="T81" t="s">
        <v>4395</v>
      </c>
      <c r="U81" t="s">
        <v>4396</v>
      </c>
      <c r="V81" t="s">
        <v>4397</v>
      </c>
      <c r="W81" t="s">
        <v>4398</v>
      </c>
      <c r="X81" t="s">
        <v>4399</v>
      </c>
      <c r="Y81" t="s">
        <v>4400</v>
      </c>
      <c r="Z81" t="s">
        <v>4401</v>
      </c>
      <c r="AC81" t="s">
        <v>4402</v>
      </c>
      <c r="AD81" t="s">
        <v>4403</v>
      </c>
      <c r="AF81" t="s">
        <v>3434</v>
      </c>
      <c r="AG81" t="s">
        <v>4404</v>
      </c>
    </row>
    <row r="82" spans="7:33" x14ac:dyDescent="0.35">
      <c r="G82" t="s">
        <v>382</v>
      </c>
      <c r="I82" t="s">
        <v>4405</v>
      </c>
      <c r="L82" t="s">
        <v>4406</v>
      </c>
      <c r="M82" t="s">
        <v>4407</v>
      </c>
      <c r="O82" t="s">
        <v>4408</v>
      </c>
      <c r="P82" t="s">
        <v>4162</v>
      </c>
      <c r="Q82" t="s">
        <v>4409</v>
      </c>
      <c r="R82" t="s">
        <v>4410</v>
      </c>
      <c r="S82" t="s">
        <v>4411</v>
      </c>
      <c r="T82" t="s">
        <v>4412</v>
      </c>
      <c r="U82" t="s">
        <v>4413</v>
      </c>
      <c r="V82" t="s">
        <v>4414</v>
      </c>
      <c r="W82" t="s">
        <v>4415</v>
      </c>
      <c r="X82" t="s">
        <v>4416</v>
      </c>
      <c r="Y82" t="s">
        <v>4417</v>
      </c>
      <c r="Z82" t="s">
        <v>4418</v>
      </c>
      <c r="AC82" t="s">
        <v>4419</v>
      </c>
      <c r="AD82" t="s">
        <v>4420</v>
      </c>
      <c r="AF82" t="s">
        <v>4421</v>
      </c>
      <c r="AG82" t="s">
        <v>4422</v>
      </c>
    </row>
    <row r="83" spans="7:33" x14ac:dyDescent="0.35">
      <c r="G83" t="s">
        <v>383</v>
      </c>
      <c r="I83" t="s">
        <v>4423</v>
      </c>
      <c r="L83" t="s">
        <v>404</v>
      </c>
      <c r="M83" t="s">
        <v>4424</v>
      </c>
      <c r="P83" t="s">
        <v>4425</v>
      </c>
      <c r="Q83" t="s">
        <v>4426</v>
      </c>
      <c r="R83" t="s">
        <v>4427</v>
      </c>
      <c r="S83" t="s">
        <v>4428</v>
      </c>
      <c r="T83" t="s">
        <v>4429</v>
      </c>
      <c r="U83" t="s">
        <v>4430</v>
      </c>
      <c r="V83" t="s">
        <v>4431</v>
      </c>
      <c r="W83" t="s">
        <v>3848</v>
      </c>
      <c r="X83" t="s">
        <v>4432</v>
      </c>
      <c r="Y83" t="s">
        <v>4433</v>
      </c>
      <c r="Z83" t="s">
        <v>4434</v>
      </c>
      <c r="AC83" t="s">
        <v>4435</v>
      </c>
      <c r="AD83" t="s">
        <v>4436</v>
      </c>
      <c r="AF83" t="s">
        <v>4437</v>
      </c>
      <c r="AG83" t="s">
        <v>4438</v>
      </c>
    </row>
    <row r="84" spans="7:33" x14ac:dyDescent="0.35">
      <c r="G84" t="s">
        <v>384</v>
      </c>
      <c r="I84" t="s">
        <v>4439</v>
      </c>
      <c r="L84" t="s">
        <v>4440</v>
      </c>
      <c r="M84" t="s">
        <v>4441</v>
      </c>
      <c r="P84" t="s">
        <v>4442</v>
      </c>
      <c r="Q84" t="s">
        <v>4443</v>
      </c>
      <c r="S84" t="s">
        <v>4444</v>
      </c>
      <c r="T84" t="s">
        <v>4445</v>
      </c>
      <c r="U84" t="s">
        <v>4446</v>
      </c>
      <c r="V84" t="s">
        <v>4447</v>
      </c>
      <c r="W84" t="s">
        <v>4448</v>
      </c>
      <c r="X84" t="s">
        <v>4449</v>
      </c>
      <c r="Y84" t="s">
        <v>4450</v>
      </c>
      <c r="Z84" t="s">
        <v>4451</v>
      </c>
      <c r="AC84" t="s">
        <v>4452</v>
      </c>
      <c r="AD84" t="s">
        <v>4453</v>
      </c>
      <c r="AF84" t="s">
        <v>4454</v>
      </c>
      <c r="AG84" t="s">
        <v>4455</v>
      </c>
    </row>
    <row r="85" spans="7:33" x14ac:dyDescent="0.35">
      <c r="G85" t="s">
        <v>385</v>
      </c>
      <c r="I85" t="s">
        <v>4456</v>
      </c>
      <c r="L85" t="s">
        <v>4457</v>
      </c>
      <c r="M85" t="s">
        <v>4458</v>
      </c>
      <c r="P85" t="s">
        <v>4459</v>
      </c>
      <c r="Q85" t="s">
        <v>4460</v>
      </c>
      <c r="S85" t="s">
        <v>4461</v>
      </c>
      <c r="T85" t="s">
        <v>4462</v>
      </c>
      <c r="U85" t="s">
        <v>4463</v>
      </c>
      <c r="V85" t="s">
        <v>4464</v>
      </c>
      <c r="W85" t="s">
        <v>4465</v>
      </c>
      <c r="X85" t="s">
        <v>4466</v>
      </c>
      <c r="Y85" t="s">
        <v>4467</v>
      </c>
      <c r="Z85" t="s">
        <v>4468</v>
      </c>
      <c r="AC85" t="s">
        <v>4469</v>
      </c>
      <c r="AD85" t="s">
        <v>4470</v>
      </c>
      <c r="AF85" t="s">
        <v>4471</v>
      </c>
      <c r="AG85" t="s">
        <v>3776</v>
      </c>
    </row>
    <row r="86" spans="7:33" x14ac:dyDescent="0.35">
      <c r="G86" t="s">
        <v>386</v>
      </c>
      <c r="I86" t="s">
        <v>4472</v>
      </c>
      <c r="L86" t="s">
        <v>4473</v>
      </c>
      <c r="M86" t="s">
        <v>4058</v>
      </c>
      <c r="P86" t="s">
        <v>4474</v>
      </c>
      <c r="Q86" t="s">
        <v>4475</v>
      </c>
      <c r="S86" t="s">
        <v>4476</v>
      </c>
      <c r="T86" t="s">
        <v>4477</v>
      </c>
      <c r="U86" t="s">
        <v>4478</v>
      </c>
      <c r="V86" t="s">
        <v>4479</v>
      </c>
      <c r="W86" t="s">
        <v>4480</v>
      </c>
      <c r="X86" t="s">
        <v>4481</v>
      </c>
      <c r="Y86" t="s">
        <v>4482</v>
      </c>
      <c r="Z86" t="s">
        <v>4483</v>
      </c>
      <c r="AC86" t="s">
        <v>4484</v>
      </c>
      <c r="AD86" t="s">
        <v>4485</v>
      </c>
      <c r="AF86" t="s">
        <v>4486</v>
      </c>
      <c r="AG86" t="s">
        <v>4487</v>
      </c>
    </row>
    <row r="87" spans="7:33" x14ac:dyDescent="0.35">
      <c r="G87" t="s">
        <v>2244</v>
      </c>
      <c r="I87" t="s">
        <v>4488</v>
      </c>
      <c r="L87" t="s">
        <v>4489</v>
      </c>
      <c r="M87" t="s">
        <v>2954</v>
      </c>
      <c r="P87" t="s">
        <v>4490</v>
      </c>
      <c r="Q87" t="s">
        <v>4491</v>
      </c>
      <c r="S87" t="s">
        <v>4492</v>
      </c>
      <c r="T87" t="s">
        <v>4493</v>
      </c>
      <c r="U87" t="s">
        <v>4494</v>
      </c>
      <c r="V87" t="s">
        <v>4495</v>
      </c>
      <c r="W87" t="s">
        <v>4496</v>
      </c>
      <c r="X87" t="s">
        <v>4497</v>
      </c>
      <c r="Y87" t="s">
        <v>4498</v>
      </c>
      <c r="Z87" t="s">
        <v>4499</v>
      </c>
      <c r="AC87" t="s">
        <v>4500</v>
      </c>
      <c r="AD87" t="s">
        <v>4501</v>
      </c>
      <c r="AF87" t="s">
        <v>4502</v>
      </c>
      <c r="AG87" t="s">
        <v>4503</v>
      </c>
    </row>
    <row r="88" spans="7:33" x14ac:dyDescent="0.35">
      <c r="G88" t="s">
        <v>2245</v>
      </c>
      <c r="I88" t="s">
        <v>4504</v>
      </c>
      <c r="L88" t="s">
        <v>4505</v>
      </c>
      <c r="M88" t="s">
        <v>4506</v>
      </c>
      <c r="P88" t="s">
        <v>4507</v>
      </c>
      <c r="Q88" t="s">
        <v>4508</v>
      </c>
      <c r="S88" t="s">
        <v>4509</v>
      </c>
      <c r="T88" t="s">
        <v>4510</v>
      </c>
      <c r="U88" t="s">
        <v>4511</v>
      </c>
      <c r="V88" t="s">
        <v>4512</v>
      </c>
      <c r="W88" t="s">
        <v>4513</v>
      </c>
      <c r="X88" t="s">
        <v>4514</v>
      </c>
      <c r="Y88" t="s">
        <v>4515</v>
      </c>
      <c r="Z88" t="s">
        <v>4516</v>
      </c>
      <c r="AC88" t="s">
        <v>4517</v>
      </c>
      <c r="AD88" t="s">
        <v>4518</v>
      </c>
      <c r="AF88" t="s">
        <v>3579</v>
      </c>
      <c r="AG88" t="s">
        <v>4519</v>
      </c>
    </row>
    <row r="89" spans="7:33" x14ac:dyDescent="0.35">
      <c r="G89" t="s">
        <v>387</v>
      </c>
      <c r="I89" t="s">
        <v>4520</v>
      </c>
      <c r="L89" t="s">
        <v>4521</v>
      </c>
      <c r="M89" t="s">
        <v>4522</v>
      </c>
      <c r="P89" t="s">
        <v>4523</v>
      </c>
      <c r="Q89" t="s">
        <v>4524</v>
      </c>
      <c r="S89" t="s">
        <v>4525</v>
      </c>
      <c r="T89" t="s">
        <v>4526</v>
      </c>
      <c r="U89" t="s">
        <v>4527</v>
      </c>
      <c r="V89" t="s">
        <v>4528</v>
      </c>
      <c r="W89" t="s">
        <v>4529</v>
      </c>
      <c r="X89" t="s">
        <v>4530</v>
      </c>
      <c r="Y89" t="s">
        <v>4531</v>
      </c>
      <c r="Z89" t="s">
        <v>4532</v>
      </c>
      <c r="AC89" t="s">
        <v>4533</v>
      </c>
      <c r="AD89" t="s">
        <v>4534</v>
      </c>
      <c r="AF89" t="s">
        <v>4535</v>
      </c>
      <c r="AG89" t="s">
        <v>4536</v>
      </c>
    </row>
    <row r="90" spans="7:33" x14ac:dyDescent="0.35">
      <c r="G90" t="s">
        <v>388</v>
      </c>
      <c r="I90" t="s">
        <v>4537</v>
      </c>
      <c r="L90" t="s">
        <v>4538</v>
      </c>
      <c r="M90" t="s">
        <v>4539</v>
      </c>
      <c r="P90" t="s">
        <v>4540</v>
      </c>
      <c r="Q90" t="s">
        <v>4541</v>
      </c>
      <c r="S90" t="s">
        <v>4542</v>
      </c>
      <c r="T90" t="s">
        <v>4543</v>
      </c>
      <c r="U90" t="s">
        <v>4544</v>
      </c>
      <c r="V90" t="s">
        <v>4545</v>
      </c>
      <c r="W90" t="s">
        <v>4546</v>
      </c>
      <c r="X90" t="s">
        <v>4547</v>
      </c>
      <c r="Y90" t="s">
        <v>4548</v>
      </c>
      <c r="Z90" t="s">
        <v>4357</v>
      </c>
      <c r="AC90" t="s">
        <v>4549</v>
      </c>
      <c r="AD90" t="s">
        <v>4550</v>
      </c>
      <c r="AF90" t="s">
        <v>4551</v>
      </c>
      <c r="AG90" t="s">
        <v>4552</v>
      </c>
    </row>
    <row r="91" spans="7:33" x14ac:dyDescent="0.35">
      <c r="G91" t="s">
        <v>2246</v>
      </c>
      <c r="I91" t="s">
        <v>4553</v>
      </c>
      <c r="L91" t="s">
        <v>4554</v>
      </c>
      <c r="M91" t="s">
        <v>4555</v>
      </c>
      <c r="P91" t="s">
        <v>4556</v>
      </c>
      <c r="Q91" t="s">
        <v>4557</v>
      </c>
      <c r="S91" t="s">
        <v>4558</v>
      </c>
      <c r="T91" t="s">
        <v>4559</v>
      </c>
      <c r="U91" t="s">
        <v>4560</v>
      </c>
      <c r="V91" t="s">
        <v>4561</v>
      </c>
      <c r="W91" t="s">
        <v>4562</v>
      </c>
      <c r="X91" t="s">
        <v>4563</v>
      </c>
      <c r="Y91" t="s">
        <v>4564</v>
      </c>
      <c r="Z91" t="s">
        <v>4565</v>
      </c>
      <c r="AC91" t="s">
        <v>4566</v>
      </c>
      <c r="AD91" t="s">
        <v>4567</v>
      </c>
      <c r="AF91" t="s">
        <v>4568</v>
      </c>
      <c r="AG91" t="s">
        <v>4569</v>
      </c>
    </row>
    <row r="92" spans="7:33" x14ac:dyDescent="0.35">
      <c r="G92" t="s">
        <v>389</v>
      </c>
      <c r="I92" t="s">
        <v>4570</v>
      </c>
      <c r="L92" t="s">
        <v>4571</v>
      </c>
      <c r="M92" t="s">
        <v>4572</v>
      </c>
      <c r="P92" t="s">
        <v>4573</v>
      </c>
      <c r="Q92" t="s">
        <v>4574</v>
      </c>
      <c r="S92" t="s">
        <v>4575</v>
      </c>
      <c r="T92" t="s">
        <v>4576</v>
      </c>
      <c r="U92" t="s">
        <v>4577</v>
      </c>
      <c r="V92" t="s">
        <v>4578</v>
      </c>
      <c r="W92" t="s">
        <v>4579</v>
      </c>
      <c r="X92" t="s">
        <v>4580</v>
      </c>
      <c r="Y92" t="s">
        <v>4581</v>
      </c>
      <c r="Z92" t="s">
        <v>4582</v>
      </c>
      <c r="AC92" t="s">
        <v>4583</v>
      </c>
      <c r="AD92" t="s">
        <v>4584</v>
      </c>
      <c r="AF92" t="s">
        <v>4585</v>
      </c>
      <c r="AG92" t="s">
        <v>4586</v>
      </c>
    </row>
    <row r="93" spans="7:33" x14ac:dyDescent="0.35">
      <c r="G93" t="s">
        <v>2247</v>
      </c>
      <c r="I93" t="s">
        <v>4587</v>
      </c>
      <c r="L93" t="s">
        <v>4588</v>
      </c>
      <c r="M93" t="s">
        <v>4589</v>
      </c>
      <c r="P93" t="s">
        <v>499</v>
      </c>
      <c r="Q93" t="s">
        <v>4590</v>
      </c>
      <c r="S93" t="s">
        <v>4591</v>
      </c>
      <c r="T93" t="s">
        <v>4592</v>
      </c>
      <c r="U93" t="s">
        <v>4593</v>
      </c>
      <c r="V93" t="s">
        <v>4594</v>
      </c>
      <c r="W93" t="s">
        <v>4595</v>
      </c>
      <c r="X93" t="s">
        <v>4596</v>
      </c>
      <c r="Y93" t="s">
        <v>4597</v>
      </c>
      <c r="Z93" t="s">
        <v>4598</v>
      </c>
      <c r="AC93" t="s">
        <v>4599</v>
      </c>
      <c r="AD93" t="s">
        <v>4600</v>
      </c>
      <c r="AF93" t="s">
        <v>4601</v>
      </c>
      <c r="AG93" t="s">
        <v>4602</v>
      </c>
    </row>
    <row r="94" spans="7:33" x14ac:dyDescent="0.35">
      <c r="G94" t="s">
        <v>2248</v>
      </c>
      <c r="I94" t="s">
        <v>4603</v>
      </c>
      <c r="L94" t="s">
        <v>4604</v>
      </c>
      <c r="M94" t="s">
        <v>4605</v>
      </c>
      <c r="P94" t="s">
        <v>4606</v>
      </c>
      <c r="Q94" t="s">
        <v>4607</v>
      </c>
      <c r="S94" t="s">
        <v>4608</v>
      </c>
      <c r="T94" t="s">
        <v>4609</v>
      </c>
      <c r="U94" t="s">
        <v>3378</v>
      </c>
      <c r="V94" t="s">
        <v>4610</v>
      </c>
      <c r="W94" t="s">
        <v>4611</v>
      </c>
      <c r="X94" t="s">
        <v>4612</v>
      </c>
      <c r="Y94" t="s">
        <v>4613</v>
      </c>
      <c r="Z94" t="s">
        <v>4614</v>
      </c>
      <c r="AC94" t="s">
        <v>4615</v>
      </c>
      <c r="AD94" t="s">
        <v>4616</v>
      </c>
      <c r="AF94" t="s">
        <v>4617</v>
      </c>
      <c r="AG94" t="s">
        <v>4618</v>
      </c>
    </row>
    <row r="95" spans="7:33" x14ac:dyDescent="0.35">
      <c r="G95" t="s">
        <v>390</v>
      </c>
      <c r="I95" t="s">
        <v>4619</v>
      </c>
      <c r="L95" t="s">
        <v>4620</v>
      </c>
      <c r="M95" t="s">
        <v>4621</v>
      </c>
      <c r="P95" t="s">
        <v>4622</v>
      </c>
      <c r="Q95" t="s">
        <v>4623</v>
      </c>
      <c r="S95" t="s">
        <v>4624</v>
      </c>
      <c r="T95" t="s">
        <v>4625</v>
      </c>
      <c r="U95" t="s">
        <v>4626</v>
      </c>
      <c r="V95" t="s">
        <v>4627</v>
      </c>
      <c r="W95" t="s">
        <v>4628</v>
      </c>
      <c r="X95" t="s">
        <v>2886</v>
      </c>
      <c r="Y95" t="s">
        <v>4629</v>
      </c>
      <c r="Z95" t="s">
        <v>4630</v>
      </c>
      <c r="AC95" t="s">
        <v>4631</v>
      </c>
      <c r="AD95" t="s">
        <v>4632</v>
      </c>
      <c r="AF95" t="s">
        <v>4633</v>
      </c>
      <c r="AG95" t="s">
        <v>4634</v>
      </c>
    </row>
    <row r="96" spans="7:33" x14ac:dyDescent="0.35">
      <c r="G96" t="s">
        <v>2249</v>
      </c>
      <c r="I96" t="s">
        <v>4635</v>
      </c>
      <c r="L96" t="s">
        <v>4636</v>
      </c>
      <c r="M96" t="s">
        <v>4637</v>
      </c>
      <c r="P96" t="s">
        <v>4638</v>
      </c>
      <c r="Q96" t="s">
        <v>4639</v>
      </c>
      <c r="S96" t="s">
        <v>4640</v>
      </c>
      <c r="T96" t="s">
        <v>4641</v>
      </c>
      <c r="U96" t="s">
        <v>4642</v>
      </c>
      <c r="V96" t="s">
        <v>4643</v>
      </c>
      <c r="W96" t="s">
        <v>4644</v>
      </c>
      <c r="X96" t="s">
        <v>4645</v>
      </c>
      <c r="Y96" t="s">
        <v>4646</v>
      </c>
      <c r="Z96" t="s">
        <v>4647</v>
      </c>
      <c r="AC96" t="s">
        <v>4648</v>
      </c>
      <c r="AD96" t="s">
        <v>4649</v>
      </c>
      <c r="AF96" t="s">
        <v>4650</v>
      </c>
      <c r="AG96" t="s">
        <v>4651</v>
      </c>
    </row>
    <row r="97" spans="7:33" x14ac:dyDescent="0.35">
      <c r="G97" t="s">
        <v>391</v>
      </c>
      <c r="I97" t="s">
        <v>4652</v>
      </c>
      <c r="L97" t="s">
        <v>4653</v>
      </c>
      <c r="M97" t="s">
        <v>4654</v>
      </c>
      <c r="P97" t="s">
        <v>4655</v>
      </c>
      <c r="Q97" t="s">
        <v>4656</v>
      </c>
      <c r="S97" t="s">
        <v>4657</v>
      </c>
      <c r="T97" t="s">
        <v>4658</v>
      </c>
      <c r="U97" t="s">
        <v>4659</v>
      </c>
      <c r="V97" t="s">
        <v>4660</v>
      </c>
      <c r="W97" t="s">
        <v>4661</v>
      </c>
      <c r="X97" t="s">
        <v>4662</v>
      </c>
      <c r="Z97" t="s">
        <v>634</v>
      </c>
      <c r="AC97" t="s">
        <v>4663</v>
      </c>
      <c r="AD97" t="s">
        <v>4664</v>
      </c>
      <c r="AF97" t="s">
        <v>4665</v>
      </c>
      <c r="AG97" t="s">
        <v>4625</v>
      </c>
    </row>
    <row r="98" spans="7:33" x14ac:dyDescent="0.35">
      <c r="G98" t="s">
        <v>392</v>
      </c>
      <c r="I98" t="s">
        <v>4666</v>
      </c>
      <c r="L98" t="s">
        <v>4667</v>
      </c>
      <c r="M98" t="s">
        <v>4668</v>
      </c>
      <c r="P98" t="s">
        <v>4669</v>
      </c>
      <c r="Q98" t="s">
        <v>4627</v>
      </c>
      <c r="S98" t="s">
        <v>4670</v>
      </c>
      <c r="T98" t="s">
        <v>4671</v>
      </c>
      <c r="U98" t="s">
        <v>4672</v>
      </c>
      <c r="V98" t="s">
        <v>4673</v>
      </c>
      <c r="W98" t="s">
        <v>4674</v>
      </c>
      <c r="X98" t="s">
        <v>4675</v>
      </c>
      <c r="Z98" t="s">
        <v>4651</v>
      </c>
      <c r="AC98" t="s">
        <v>4676</v>
      </c>
      <c r="AD98" t="s">
        <v>4677</v>
      </c>
      <c r="AF98" t="s">
        <v>4678</v>
      </c>
      <c r="AG98" t="s">
        <v>4679</v>
      </c>
    </row>
    <row r="99" spans="7:33" x14ac:dyDescent="0.35">
      <c r="G99" t="s">
        <v>393</v>
      </c>
      <c r="I99" t="s">
        <v>4680</v>
      </c>
      <c r="L99" t="s">
        <v>4681</v>
      </c>
      <c r="M99" t="s">
        <v>4682</v>
      </c>
      <c r="P99" t="s">
        <v>4683</v>
      </c>
      <c r="Q99" t="s">
        <v>4684</v>
      </c>
      <c r="S99" t="s">
        <v>4685</v>
      </c>
      <c r="T99" t="s">
        <v>4686</v>
      </c>
      <c r="U99" t="s">
        <v>4687</v>
      </c>
      <c r="V99" t="s">
        <v>4688</v>
      </c>
      <c r="W99" t="s">
        <v>4689</v>
      </c>
      <c r="X99" t="s">
        <v>4690</v>
      </c>
      <c r="Z99" t="s">
        <v>4691</v>
      </c>
      <c r="AC99" t="s">
        <v>4692</v>
      </c>
      <c r="AD99" t="s">
        <v>4693</v>
      </c>
      <c r="AF99" t="s">
        <v>4694</v>
      </c>
      <c r="AG99" t="s">
        <v>4695</v>
      </c>
    </row>
    <row r="100" spans="7:33" x14ac:dyDescent="0.35">
      <c r="G100" t="s">
        <v>2250</v>
      </c>
      <c r="I100" t="s">
        <v>4696</v>
      </c>
      <c r="L100" t="s">
        <v>4697</v>
      </c>
      <c r="M100" t="s">
        <v>3747</v>
      </c>
      <c r="P100" t="s">
        <v>4698</v>
      </c>
      <c r="Q100" t="s">
        <v>4699</v>
      </c>
      <c r="S100" t="s">
        <v>4700</v>
      </c>
      <c r="T100" t="s">
        <v>4701</v>
      </c>
      <c r="U100" t="s">
        <v>4702</v>
      </c>
      <c r="V100" t="s">
        <v>4703</v>
      </c>
      <c r="W100" t="s">
        <v>4704</v>
      </c>
      <c r="X100" t="s">
        <v>4705</v>
      </c>
      <c r="Z100" t="s">
        <v>4706</v>
      </c>
      <c r="AC100" t="s">
        <v>4707</v>
      </c>
      <c r="AD100" t="s">
        <v>4708</v>
      </c>
      <c r="AF100" t="s">
        <v>4709</v>
      </c>
      <c r="AG100" t="s">
        <v>4710</v>
      </c>
    </row>
    <row r="101" spans="7:33" x14ac:dyDescent="0.35">
      <c r="G101" t="s">
        <v>394</v>
      </c>
      <c r="I101" t="s">
        <v>4711</v>
      </c>
      <c r="L101" t="s">
        <v>4712</v>
      </c>
      <c r="M101" t="s">
        <v>4713</v>
      </c>
      <c r="P101" t="s">
        <v>4714</v>
      </c>
      <c r="Q101" t="s">
        <v>4715</v>
      </c>
      <c r="S101" t="s">
        <v>4716</v>
      </c>
      <c r="T101" t="s">
        <v>4717</v>
      </c>
      <c r="U101" t="s">
        <v>4718</v>
      </c>
      <c r="V101" t="s">
        <v>4719</v>
      </c>
      <c r="W101" t="s">
        <v>4720</v>
      </c>
      <c r="X101" t="s">
        <v>4721</v>
      </c>
      <c r="Z101" t="s">
        <v>4722</v>
      </c>
      <c r="AC101" t="s">
        <v>3547</v>
      </c>
      <c r="AD101" t="s">
        <v>4723</v>
      </c>
      <c r="AF101" t="s">
        <v>4724</v>
      </c>
      <c r="AG101" t="s">
        <v>4725</v>
      </c>
    </row>
    <row r="102" spans="7:33" x14ac:dyDescent="0.35">
      <c r="G102" t="s">
        <v>4726</v>
      </c>
      <c r="I102" t="s">
        <v>4727</v>
      </c>
      <c r="L102" t="s">
        <v>4728</v>
      </c>
      <c r="M102" t="s">
        <v>4729</v>
      </c>
      <c r="P102" t="s">
        <v>4730</v>
      </c>
      <c r="Q102" t="s">
        <v>4731</v>
      </c>
      <c r="S102" t="s">
        <v>4732</v>
      </c>
      <c r="T102" t="s">
        <v>4733</v>
      </c>
      <c r="U102" t="s">
        <v>4734</v>
      </c>
      <c r="V102" t="s">
        <v>4735</v>
      </c>
      <c r="W102" t="s">
        <v>4736</v>
      </c>
      <c r="X102" t="s">
        <v>4737</v>
      </c>
      <c r="Z102" t="s">
        <v>4738</v>
      </c>
      <c r="AC102" t="s">
        <v>4739</v>
      </c>
      <c r="AD102" t="s">
        <v>4740</v>
      </c>
      <c r="AF102" t="s">
        <v>4741</v>
      </c>
      <c r="AG102" t="s">
        <v>4742</v>
      </c>
    </row>
    <row r="103" spans="7:33" x14ac:dyDescent="0.35">
      <c r="G103" t="s">
        <v>395</v>
      </c>
      <c r="I103" t="s">
        <v>4743</v>
      </c>
      <c r="L103" t="s">
        <v>4744</v>
      </c>
      <c r="M103" t="s">
        <v>4745</v>
      </c>
      <c r="P103" t="s">
        <v>4746</v>
      </c>
      <c r="Q103" t="s">
        <v>4747</v>
      </c>
      <c r="S103" t="s">
        <v>4748</v>
      </c>
      <c r="T103" t="s">
        <v>4749</v>
      </c>
      <c r="U103" t="s">
        <v>4750</v>
      </c>
      <c r="V103" t="s">
        <v>4751</v>
      </c>
      <c r="W103" t="s">
        <v>4752</v>
      </c>
      <c r="X103" t="s">
        <v>4753</v>
      </c>
      <c r="Z103" t="s">
        <v>4754</v>
      </c>
      <c r="AC103" t="s">
        <v>4755</v>
      </c>
      <c r="AD103" t="s">
        <v>4756</v>
      </c>
      <c r="AF103" t="s">
        <v>4757</v>
      </c>
      <c r="AG103" t="s">
        <v>4758</v>
      </c>
    </row>
    <row r="104" spans="7:33" x14ac:dyDescent="0.35">
      <c r="G104" t="s">
        <v>2251</v>
      </c>
      <c r="I104" t="s">
        <v>4759</v>
      </c>
      <c r="L104" t="s">
        <v>4760</v>
      </c>
      <c r="M104" t="s">
        <v>4761</v>
      </c>
      <c r="P104" t="s">
        <v>4762</v>
      </c>
      <c r="Q104" t="s">
        <v>4763</v>
      </c>
      <c r="S104" t="s">
        <v>4764</v>
      </c>
      <c r="T104" t="s">
        <v>4765</v>
      </c>
      <c r="U104" t="s">
        <v>4766</v>
      </c>
      <c r="V104" t="s">
        <v>4767</v>
      </c>
      <c r="W104" t="s">
        <v>4768</v>
      </c>
      <c r="X104" t="s">
        <v>3451</v>
      </c>
      <c r="Z104" t="s">
        <v>4769</v>
      </c>
      <c r="AC104" t="s">
        <v>4770</v>
      </c>
      <c r="AD104" t="s">
        <v>4771</v>
      </c>
      <c r="AF104" t="s">
        <v>3819</v>
      </c>
      <c r="AG104" t="s">
        <v>4772</v>
      </c>
    </row>
    <row r="105" spans="7:33" x14ac:dyDescent="0.35">
      <c r="G105" t="s">
        <v>2252</v>
      </c>
      <c r="I105" t="s">
        <v>4773</v>
      </c>
      <c r="L105" t="s">
        <v>4774</v>
      </c>
      <c r="M105" t="s">
        <v>4775</v>
      </c>
      <c r="P105" t="s">
        <v>4776</v>
      </c>
      <c r="Q105" t="s">
        <v>4777</v>
      </c>
      <c r="S105" t="s">
        <v>4778</v>
      </c>
      <c r="T105" t="s">
        <v>4779</v>
      </c>
      <c r="U105" t="s">
        <v>4780</v>
      </c>
      <c r="V105" t="s">
        <v>2373</v>
      </c>
      <c r="W105" t="s">
        <v>4781</v>
      </c>
      <c r="X105" t="s">
        <v>4782</v>
      </c>
      <c r="Z105" t="s">
        <v>4783</v>
      </c>
      <c r="AC105" t="s">
        <v>4784</v>
      </c>
      <c r="AD105" t="s">
        <v>516</v>
      </c>
      <c r="AF105" t="s">
        <v>4785</v>
      </c>
      <c r="AG105" t="s">
        <v>4786</v>
      </c>
    </row>
    <row r="106" spans="7:33" x14ac:dyDescent="0.35">
      <c r="G106" t="s">
        <v>396</v>
      </c>
      <c r="I106" t="s">
        <v>800</v>
      </c>
      <c r="L106" t="s">
        <v>4787</v>
      </c>
      <c r="M106" t="s">
        <v>4788</v>
      </c>
      <c r="P106" t="s">
        <v>4789</v>
      </c>
      <c r="Q106" t="s">
        <v>4790</v>
      </c>
      <c r="S106" t="s">
        <v>4791</v>
      </c>
      <c r="T106" t="s">
        <v>4792</v>
      </c>
      <c r="U106" t="s">
        <v>4793</v>
      </c>
      <c r="V106" t="s">
        <v>4794</v>
      </c>
      <c r="W106" t="s">
        <v>4795</v>
      </c>
      <c r="X106" t="s">
        <v>4796</v>
      </c>
      <c r="Z106" t="s">
        <v>4797</v>
      </c>
      <c r="AC106" t="s">
        <v>4798</v>
      </c>
      <c r="AD106" t="s">
        <v>4799</v>
      </c>
      <c r="AF106" t="s">
        <v>4800</v>
      </c>
      <c r="AG106" t="s">
        <v>4801</v>
      </c>
    </row>
    <row r="107" spans="7:33" x14ac:dyDescent="0.35">
      <c r="G107" t="s">
        <v>2253</v>
      </c>
      <c r="L107" t="s">
        <v>4802</v>
      </c>
      <c r="M107" t="s">
        <v>4803</v>
      </c>
      <c r="P107" t="s">
        <v>4804</v>
      </c>
      <c r="Q107" t="s">
        <v>4805</v>
      </c>
      <c r="S107" t="s">
        <v>4806</v>
      </c>
      <c r="T107" t="s">
        <v>4807</v>
      </c>
      <c r="U107" t="s">
        <v>4808</v>
      </c>
      <c r="V107" t="s">
        <v>4809</v>
      </c>
      <c r="W107" t="s">
        <v>4810</v>
      </c>
      <c r="X107" t="s">
        <v>4811</v>
      </c>
      <c r="Z107" t="s">
        <v>4812</v>
      </c>
      <c r="AC107" t="s">
        <v>4813</v>
      </c>
      <c r="AD107" t="s">
        <v>4814</v>
      </c>
      <c r="AF107" t="s">
        <v>4815</v>
      </c>
      <c r="AG107" t="s">
        <v>4816</v>
      </c>
    </row>
    <row r="108" spans="7:33" x14ac:dyDescent="0.35">
      <c r="G108" t="s">
        <v>2254</v>
      </c>
      <c r="L108" t="s">
        <v>4817</v>
      </c>
      <c r="M108" t="s">
        <v>4818</v>
      </c>
      <c r="P108" t="s">
        <v>4819</v>
      </c>
      <c r="Q108" t="s">
        <v>4820</v>
      </c>
      <c r="S108" t="s">
        <v>4821</v>
      </c>
      <c r="T108" t="s">
        <v>4822</v>
      </c>
      <c r="U108" t="s">
        <v>4823</v>
      </c>
      <c r="V108" t="s">
        <v>4824</v>
      </c>
      <c r="W108" t="s">
        <v>4825</v>
      </c>
      <c r="X108" t="s">
        <v>4826</v>
      </c>
      <c r="Z108" t="s">
        <v>4827</v>
      </c>
      <c r="AC108" t="s">
        <v>4828</v>
      </c>
      <c r="AD108" t="s">
        <v>4829</v>
      </c>
      <c r="AF108" t="s">
        <v>4830</v>
      </c>
      <c r="AG108" t="s">
        <v>4831</v>
      </c>
    </row>
    <row r="109" spans="7:33" x14ac:dyDescent="0.35">
      <c r="G109" t="s">
        <v>397</v>
      </c>
      <c r="L109" t="s">
        <v>4109</v>
      </c>
      <c r="M109" t="s">
        <v>4832</v>
      </c>
      <c r="P109" t="s">
        <v>4253</v>
      </c>
      <c r="Q109" t="s">
        <v>4833</v>
      </c>
      <c r="S109" t="s">
        <v>4834</v>
      </c>
      <c r="T109" t="s">
        <v>4835</v>
      </c>
      <c r="U109" t="s">
        <v>4836</v>
      </c>
      <c r="V109" t="s">
        <v>4837</v>
      </c>
      <c r="W109" t="s">
        <v>4838</v>
      </c>
      <c r="X109" t="s">
        <v>4839</v>
      </c>
      <c r="Z109" t="s">
        <v>4575</v>
      </c>
      <c r="AC109" t="s">
        <v>4840</v>
      </c>
      <c r="AD109" t="s">
        <v>4841</v>
      </c>
      <c r="AF109" t="s">
        <v>4842</v>
      </c>
      <c r="AG109" t="s">
        <v>4843</v>
      </c>
    </row>
    <row r="110" spans="7:33" x14ac:dyDescent="0.35">
      <c r="G110" t="s">
        <v>2255</v>
      </c>
      <c r="L110" t="s">
        <v>4844</v>
      </c>
      <c r="M110" t="s">
        <v>4845</v>
      </c>
      <c r="P110" t="s">
        <v>4846</v>
      </c>
      <c r="Q110" t="s">
        <v>4847</v>
      </c>
      <c r="S110" t="s">
        <v>3103</v>
      </c>
      <c r="T110" t="s">
        <v>4848</v>
      </c>
      <c r="U110" t="s">
        <v>4849</v>
      </c>
      <c r="V110" t="s">
        <v>4850</v>
      </c>
      <c r="W110" t="s">
        <v>4851</v>
      </c>
      <c r="X110" t="s">
        <v>4852</v>
      </c>
      <c r="Z110" t="s">
        <v>4853</v>
      </c>
      <c r="AC110" t="s">
        <v>4854</v>
      </c>
      <c r="AD110" t="s">
        <v>4855</v>
      </c>
      <c r="AF110" t="s">
        <v>4856</v>
      </c>
      <c r="AG110" t="s">
        <v>4042</v>
      </c>
    </row>
    <row r="111" spans="7:33" x14ac:dyDescent="0.35">
      <c r="G111" t="s">
        <v>2256</v>
      </c>
      <c r="L111" t="s">
        <v>4857</v>
      </c>
      <c r="M111" t="s">
        <v>4858</v>
      </c>
      <c r="P111" t="s">
        <v>4859</v>
      </c>
      <c r="Q111" t="s">
        <v>4860</v>
      </c>
      <c r="S111" t="s">
        <v>4861</v>
      </c>
      <c r="T111" t="s">
        <v>4862</v>
      </c>
      <c r="U111" t="s">
        <v>4863</v>
      </c>
      <c r="V111" t="s">
        <v>4864</v>
      </c>
      <c r="W111" t="s">
        <v>4865</v>
      </c>
      <c r="X111" t="s">
        <v>4866</v>
      </c>
      <c r="Z111" t="s">
        <v>4867</v>
      </c>
      <c r="AC111" t="s">
        <v>4868</v>
      </c>
      <c r="AD111" t="s">
        <v>4869</v>
      </c>
      <c r="AF111" t="s">
        <v>4870</v>
      </c>
      <c r="AG111" t="s">
        <v>4871</v>
      </c>
    </row>
    <row r="112" spans="7:33" x14ac:dyDescent="0.35">
      <c r="G112" t="s">
        <v>399</v>
      </c>
      <c r="L112" t="s">
        <v>4872</v>
      </c>
      <c r="M112" t="s">
        <v>4873</v>
      </c>
      <c r="P112" t="s">
        <v>4874</v>
      </c>
      <c r="Q112" t="s">
        <v>4875</v>
      </c>
      <c r="S112" t="s">
        <v>4876</v>
      </c>
      <c r="T112" t="s">
        <v>4877</v>
      </c>
      <c r="U112" t="s">
        <v>4878</v>
      </c>
      <c r="V112" t="s">
        <v>4879</v>
      </c>
      <c r="W112" t="s">
        <v>4880</v>
      </c>
      <c r="X112" t="s">
        <v>4881</v>
      </c>
      <c r="Z112" t="s">
        <v>4882</v>
      </c>
      <c r="AC112" t="s">
        <v>4883</v>
      </c>
      <c r="AD112" t="s">
        <v>4884</v>
      </c>
      <c r="AF112" t="s">
        <v>4885</v>
      </c>
      <c r="AG112" t="s">
        <v>4886</v>
      </c>
    </row>
    <row r="113" spans="7:33" x14ac:dyDescent="0.35">
      <c r="G113" t="s">
        <v>400</v>
      </c>
      <c r="L113" t="s">
        <v>4887</v>
      </c>
      <c r="M113" t="s">
        <v>4888</v>
      </c>
      <c r="P113" t="s">
        <v>4889</v>
      </c>
      <c r="Q113" t="s">
        <v>4890</v>
      </c>
      <c r="S113" t="s">
        <v>4891</v>
      </c>
      <c r="T113" t="s">
        <v>4892</v>
      </c>
      <c r="U113" t="s">
        <v>4893</v>
      </c>
      <c r="V113" t="s">
        <v>4894</v>
      </c>
      <c r="W113" t="s">
        <v>4895</v>
      </c>
      <c r="X113" t="s">
        <v>4896</v>
      </c>
      <c r="Z113" t="s">
        <v>4897</v>
      </c>
      <c r="AC113" t="s">
        <v>4898</v>
      </c>
      <c r="AD113" t="s">
        <v>4899</v>
      </c>
      <c r="AF113" t="s">
        <v>2761</v>
      </c>
      <c r="AG113" t="s">
        <v>2439</v>
      </c>
    </row>
    <row r="114" spans="7:33" x14ac:dyDescent="0.35">
      <c r="G114" t="s">
        <v>2257</v>
      </c>
      <c r="L114" t="s">
        <v>4900</v>
      </c>
      <c r="M114" t="s">
        <v>4901</v>
      </c>
      <c r="P114" t="s">
        <v>4902</v>
      </c>
      <c r="Q114" t="s">
        <v>4903</v>
      </c>
      <c r="S114" t="s">
        <v>4904</v>
      </c>
      <c r="T114" t="s">
        <v>4905</v>
      </c>
      <c r="U114" t="s">
        <v>4906</v>
      </c>
      <c r="V114" t="s">
        <v>4907</v>
      </c>
      <c r="W114" t="s">
        <v>4908</v>
      </c>
      <c r="X114" t="s">
        <v>4909</v>
      </c>
      <c r="Z114" t="s">
        <v>4910</v>
      </c>
      <c r="AC114" t="s">
        <v>4911</v>
      </c>
      <c r="AD114" t="s">
        <v>4912</v>
      </c>
      <c r="AF114" t="s">
        <v>4913</v>
      </c>
      <c r="AG114" t="s">
        <v>4914</v>
      </c>
    </row>
    <row r="115" spans="7:33" x14ac:dyDescent="0.35">
      <c r="G115" t="s">
        <v>4915</v>
      </c>
      <c r="L115" t="s">
        <v>4916</v>
      </c>
      <c r="M115" t="s">
        <v>4917</v>
      </c>
      <c r="P115" t="s">
        <v>4918</v>
      </c>
      <c r="Q115" t="s">
        <v>4919</v>
      </c>
      <c r="S115" t="s">
        <v>4920</v>
      </c>
      <c r="T115" t="s">
        <v>4921</v>
      </c>
      <c r="U115" t="s">
        <v>4922</v>
      </c>
      <c r="V115" t="s">
        <v>4923</v>
      </c>
      <c r="W115" t="s">
        <v>4703</v>
      </c>
      <c r="X115" t="s">
        <v>4924</v>
      </c>
      <c r="Z115" t="s">
        <v>4925</v>
      </c>
      <c r="AC115" t="s">
        <v>4085</v>
      </c>
      <c r="AD115" t="s">
        <v>4926</v>
      </c>
      <c r="AF115" t="s">
        <v>4927</v>
      </c>
      <c r="AG115" t="s">
        <v>4928</v>
      </c>
    </row>
    <row r="116" spans="7:33" x14ac:dyDescent="0.35">
      <c r="G116" t="s">
        <v>2258</v>
      </c>
      <c r="L116" t="s">
        <v>4929</v>
      </c>
      <c r="M116" t="s">
        <v>4930</v>
      </c>
      <c r="P116" t="s">
        <v>4931</v>
      </c>
      <c r="Q116" t="s">
        <v>4932</v>
      </c>
      <c r="S116" t="s">
        <v>4933</v>
      </c>
      <c r="T116" t="s">
        <v>4934</v>
      </c>
      <c r="U116" t="s">
        <v>4935</v>
      </c>
      <c r="V116" t="s">
        <v>4936</v>
      </c>
      <c r="W116" t="s">
        <v>4937</v>
      </c>
      <c r="X116" t="s">
        <v>4938</v>
      </c>
      <c r="Z116" t="s">
        <v>4939</v>
      </c>
      <c r="AC116" t="s">
        <v>4449</v>
      </c>
      <c r="AD116" t="s">
        <v>4940</v>
      </c>
      <c r="AF116" t="s">
        <v>4941</v>
      </c>
      <c r="AG116" t="s">
        <v>4942</v>
      </c>
    </row>
    <row r="117" spans="7:33" x14ac:dyDescent="0.35">
      <c r="G117" t="s">
        <v>401</v>
      </c>
      <c r="L117" t="s">
        <v>4943</v>
      </c>
      <c r="M117" t="s">
        <v>4944</v>
      </c>
      <c r="P117" t="s">
        <v>4945</v>
      </c>
      <c r="Q117" t="s">
        <v>4946</v>
      </c>
      <c r="S117" t="s">
        <v>4947</v>
      </c>
      <c r="T117" t="s">
        <v>4948</v>
      </c>
      <c r="U117" t="s">
        <v>4949</v>
      </c>
      <c r="V117" t="s">
        <v>4950</v>
      </c>
      <c r="W117" t="s">
        <v>4951</v>
      </c>
      <c r="X117" t="s">
        <v>4952</v>
      </c>
      <c r="Z117" t="s">
        <v>679</v>
      </c>
      <c r="AC117" t="s">
        <v>4953</v>
      </c>
      <c r="AD117" t="s">
        <v>4954</v>
      </c>
      <c r="AF117" t="s">
        <v>4955</v>
      </c>
      <c r="AG117" t="s">
        <v>4956</v>
      </c>
    </row>
    <row r="118" spans="7:33" x14ac:dyDescent="0.35">
      <c r="G118" t="s">
        <v>4957</v>
      </c>
      <c r="L118" t="s">
        <v>4958</v>
      </c>
      <c r="M118" t="s">
        <v>4959</v>
      </c>
      <c r="P118" t="s">
        <v>4960</v>
      </c>
      <c r="Q118" t="s">
        <v>4961</v>
      </c>
      <c r="S118" t="s">
        <v>4962</v>
      </c>
      <c r="T118" t="s">
        <v>4963</v>
      </c>
      <c r="U118" t="s">
        <v>4964</v>
      </c>
      <c r="V118" t="s">
        <v>4965</v>
      </c>
      <c r="W118" t="s">
        <v>4966</v>
      </c>
      <c r="X118" t="s">
        <v>4967</v>
      </c>
      <c r="Z118" t="s">
        <v>4968</v>
      </c>
      <c r="AC118" t="s">
        <v>4969</v>
      </c>
      <c r="AD118" t="s">
        <v>4970</v>
      </c>
      <c r="AF118" t="s">
        <v>4971</v>
      </c>
      <c r="AG118" t="s">
        <v>4972</v>
      </c>
    </row>
    <row r="119" spans="7:33" x14ac:dyDescent="0.35">
      <c r="G119" t="s">
        <v>4973</v>
      </c>
      <c r="L119" t="s">
        <v>4974</v>
      </c>
      <c r="M119" t="s">
        <v>4975</v>
      </c>
      <c r="P119" t="s">
        <v>4976</v>
      </c>
      <c r="Q119" t="s">
        <v>4977</v>
      </c>
      <c r="S119" t="s">
        <v>4978</v>
      </c>
      <c r="T119" t="s">
        <v>4979</v>
      </c>
      <c r="U119" t="s">
        <v>4980</v>
      </c>
      <c r="V119" t="s">
        <v>4981</v>
      </c>
      <c r="W119" t="s">
        <v>4982</v>
      </c>
      <c r="X119" t="s">
        <v>4149</v>
      </c>
      <c r="Z119" t="s">
        <v>4983</v>
      </c>
      <c r="AC119" t="s">
        <v>4984</v>
      </c>
      <c r="AD119" t="s">
        <v>4985</v>
      </c>
      <c r="AF119" t="s">
        <v>4986</v>
      </c>
      <c r="AG119" t="s">
        <v>4987</v>
      </c>
    </row>
    <row r="120" spans="7:33" x14ac:dyDescent="0.35">
      <c r="G120" t="s">
        <v>2259</v>
      </c>
      <c r="L120" t="s">
        <v>4988</v>
      </c>
      <c r="M120" t="s">
        <v>4989</v>
      </c>
      <c r="P120" t="s">
        <v>4990</v>
      </c>
      <c r="Q120" t="s">
        <v>4991</v>
      </c>
      <c r="S120" t="s">
        <v>4992</v>
      </c>
      <c r="T120" t="s">
        <v>4993</v>
      </c>
      <c r="U120" t="s">
        <v>4994</v>
      </c>
      <c r="V120" t="s">
        <v>4995</v>
      </c>
      <c r="W120" t="s">
        <v>4996</v>
      </c>
      <c r="X120" t="s">
        <v>4997</v>
      </c>
      <c r="Z120" t="s">
        <v>4998</v>
      </c>
      <c r="AC120" t="s">
        <v>4999</v>
      </c>
      <c r="AD120" t="s">
        <v>5000</v>
      </c>
      <c r="AF120" t="s">
        <v>5001</v>
      </c>
      <c r="AG120" t="s">
        <v>5002</v>
      </c>
    </row>
    <row r="121" spans="7:33" x14ac:dyDescent="0.35">
      <c r="G121" t="s">
        <v>2260</v>
      </c>
      <c r="L121" t="s">
        <v>5003</v>
      </c>
      <c r="M121" t="s">
        <v>5004</v>
      </c>
      <c r="P121" t="s">
        <v>5005</v>
      </c>
      <c r="Q121" t="s">
        <v>5006</v>
      </c>
      <c r="S121" t="s">
        <v>5007</v>
      </c>
      <c r="T121" t="s">
        <v>5008</v>
      </c>
      <c r="U121" t="s">
        <v>5009</v>
      </c>
      <c r="V121" t="s">
        <v>5010</v>
      </c>
      <c r="W121" t="s">
        <v>5011</v>
      </c>
      <c r="X121" t="s">
        <v>5012</v>
      </c>
      <c r="Z121" t="s">
        <v>5013</v>
      </c>
      <c r="AC121" t="s">
        <v>5014</v>
      </c>
      <c r="AD121" t="s">
        <v>5015</v>
      </c>
      <c r="AF121" t="s">
        <v>5016</v>
      </c>
      <c r="AG121" t="s">
        <v>5017</v>
      </c>
    </row>
    <row r="122" spans="7:33" x14ac:dyDescent="0.35">
      <c r="G122" t="s">
        <v>2261</v>
      </c>
      <c r="L122" t="s">
        <v>5018</v>
      </c>
      <c r="M122" t="s">
        <v>5019</v>
      </c>
      <c r="P122" t="s">
        <v>3949</v>
      </c>
      <c r="Q122" t="s">
        <v>5020</v>
      </c>
      <c r="S122" t="s">
        <v>5021</v>
      </c>
      <c r="T122" t="s">
        <v>5022</v>
      </c>
      <c r="U122" t="s">
        <v>5023</v>
      </c>
      <c r="V122" t="s">
        <v>5024</v>
      </c>
      <c r="W122" t="s">
        <v>5025</v>
      </c>
      <c r="X122" t="s">
        <v>5026</v>
      </c>
      <c r="Z122" t="s">
        <v>5027</v>
      </c>
      <c r="AC122" t="s">
        <v>5028</v>
      </c>
      <c r="AD122" t="s">
        <v>5029</v>
      </c>
      <c r="AF122" t="s">
        <v>5030</v>
      </c>
      <c r="AG122" t="s">
        <v>5031</v>
      </c>
    </row>
    <row r="123" spans="7:33" x14ac:dyDescent="0.35">
      <c r="G123" t="s">
        <v>2262</v>
      </c>
      <c r="L123" t="s">
        <v>5032</v>
      </c>
      <c r="M123" t="s">
        <v>5033</v>
      </c>
      <c r="P123" t="s">
        <v>5034</v>
      </c>
      <c r="Q123" t="s">
        <v>5035</v>
      </c>
      <c r="S123" t="s">
        <v>5036</v>
      </c>
      <c r="T123" t="s">
        <v>5037</v>
      </c>
      <c r="U123" t="s">
        <v>5038</v>
      </c>
      <c r="V123" t="s">
        <v>3562</v>
      </c>
      <c r="W123" t="s">
        <v>5039</v>
      </c>
      <c r="X123" t="s">
        <v>5040</v>
      </c>
      <c r="Z123" t="s">
        <v>4035</v>
      </c>
      <c r="AC123" t="s">
        <v>5041</v>
      </c>
      <c r="AD123" t="s">
        <v>5042</v>
      </c>
      <c r="AF123" t="s">
        <v>5043</v>
      </c>
      <c r="AG123" t="s">
        <v>5044</v>
      </c>
    </row>
    <row r="124" spans="7:33" x14ac:dyDescent="0.35">
      <c r="G124" t="s">
        <v>2263</v>
      </c>
      <c r="L124" t="s">
        <v>5045</v>
      </c>
      <c r="M124" t="s">
        <v>5046</v>
      </c>
      <c r="P124" t="s">
        <v>5047</v>
      </c>
      <c r="Q124" t="s">
        <v>5048</v>
      </c>
      <c r="S124" t="s">
        <v>5049</v>
      </c>
      <c r="T124" t="s">
        <v>5050</v>
      </c>
      <c r="U124" t="s">
        <v>5051</v>
      </c>
      <c r="V124" t="s">
        <v>5052</v>
      </c>
      <c r="W124" t="s">
        <v>5053</v>
      </c>
      <c r="X124" t="s">
        <v>5054</v>
      </c>
      <c r="Z124" t="s">
        <v>5055</v>
      </c>
      <c r="AC124" t="s">
        <v>5056</v>
      </c>
      <c r="AD124" t="s">
        <v>5057</v>
      </c>
      <c r="AF124" t="s">
        <v>5058</v>
      </c>
      <c r="AG124" t="s">
        <v>5059</v>
      </c>
    </row>
    <row r="125" spans="7:33" x14ac:dyDescent="0.35">
      <c r="G125" t="s">
        <v>402</v>
      </c>
      <c r="L125" t="s">
        <v>5060</v>
      </c>
      <c r="M125" t="s">
        <v>5061</v>
      </c>
      <c r="P125" t="s">
        <v>5062</v>
      </c>
      <c r="Q125" t="s">
        <v>5063</v>
      </c>
      <c r="S125" t="s">
        <v>5064</v>
      </c>
      <c r="T125" t="s">
        <v>5065</v>
      </c>
      <c r="U125" t="s">
        <v>5066</v>
      </c>
      <c r="V125" t="s">
        <v>5067</v>
      </c>
      <c r="W125" t="s">
        <v>5068</v>
      </c>
      <c r="X125" t="s">
        <v>5069</v>
      </c>
      <c r="Z125" t="s">
        <v>5070</v>
      </c>
      <c r="AC125" t="s">
        <v>5071</v>
      </c>
      <c r="AD125" t="s">
        <v>5072</v>
      </c>
      <c r="AF125" t="s">
        <v>5073</v>
      </c>
      <c r="AG125" t="s">
        <v>5074</v>
      </c>
    </row>
    <row r="126" spans="7:33" x14ac:dyDescent="0.35">
      <c r="G126" t="s">
        <v>246</v>
      </c>
      <c r="L126" t="s">
        <v>5075</v>
      </c>
      <c r="M126" t="s">
        <v>4503</v>
      </c>
      <c r="P126" t="s">
        <v>5076</v>
      </c>
      <c r="Q126" t="s">
        <v>5077</v>
      </c>
      <c r="S126" t="s">
        <v>5078</v>
      </c>
      <c r="T126" t="s">
        <v>5079</v>
      </c>
      <c r="U126" t="s">
        <v>5080</v>
      </c>
      <c r="V126" t="s">
        <v>5081</v>
      </c>
      <c r="W126" t="s">
        <v>5082</v>
      </c>
      <c r="X126" t="s">
        <v>5083</v>
      </c>
      <c r="Z126" t="s">
        <v>5084</v>
      </c>
      <c r="AC126" t="s">
        <v>5085</v>
      </c>
      <c r="AD126" t="s">
        <v>5086</v>
      </c>
      <c r="AF126" t="s">
        <v>5087</v>
      </c>
      <c r="AG126" t="s">
        <v>5088</v>
      </c>
    </row>
    <row r="127" spans="7:33" x14ac:dyDescent="0.35">
      <c r="G127" t="s">
        <v>2264</v>
      </c>
      <c r="L127" t="s">
        <v>5089</v>
      </c>
      <c r="M127" t="s">
        <v>5090</v>
      </c>
      <c r="P127" t="s">
        <v>5091</v>
      </c>
      <c r="Q127" t="s">
        <v>5092</v>
      </c>
      <c r="S127" t="s">
        <v>5093</v>
      </c>
      <c r="T127" t="s">
        <v>5094</v>
      </c>
      <c r="U127" t="s">
        <v>5095</v>
      </c>
      <c r="V127" t="s">
        <v>5096</v>
      </c>
      <c r="W127" t="s">
        <v>5097</v>
      </c>
      <c r="X127" t="s">
        <v>3770</v>
      </c>
      <c r="Z127" t="s">
        <v>5098</v>
      </c>
      <c r="AC127" t="s">
        <v>5099</v>
      </c>
      <c r="AD127" t="s">
        <v>5100</v>
      </c>
      <c r="AF127" t="s">
        <v>5101</v>
      </c>
      <c r="AG127" t="s">
        <v>5102</v>
      </c>
    </row>
    <row r="128" spans="7:33" x14ac:dyDescent="0.35">
      <c r="G128" t="s">
        <v>2265</v>
      </c>
      <c r="L128" t="s">
        <v>5103</v>
      </c>
      <c r="M128" t="s">
        <v>5104</v>
      </c>
      <c r="P128" t="s">
        <v>5105</v>
      </c>
      <c r="Q128" t="s">
        <v>5106</v>
      </c>
      <c r="S128" t="s">
        <v>5107</v>
      </c>
      <c r="T128" t="s">
        <v>5108</v>
      </c>
      <c r="U128" t="s">
        <v>5109</v>
      </c>
      <c r="V128" t="s">
        <v>5110</v>
      </c>
      <c r="W128" t="s">
        <v>5111</v>
      </c>
      <c r="X128" t="s">
        <v>5112</v>
      </c>
      <c r="Z128" t="s">
        <v>5113</v>
      </c>
      <c r="AC128" t="s">
        <v>5114</v>
      </c>
      <c r="AD128" t="s">
        <v>5115</v>
      </c>
      <c r="AF128" t="s">
        <v>5116</v>
      </c>
      <c r="AG128" t="s">
        <v>5117</v>
      </c>
    </row>
    <row r="129" spans="7:33" x14ac:dyDescent="0.35">
      <c r="G129" t="s">
        <v>2266</v>
      </c>
      <c r="L129" t="s">
        <v>4501</v>
      </c>
      <c r="M129" t="s">
        <v>5118</v>
      </c>
      <c r="P129" t="s">
        <v>5119</v>
      </c>
      <c r="Q129" t="s">
        <v>5120</v>
      </c>
      <c r="S129" t="s">
        <v>5121</v>
      </c>
      <c r="T129" t="s">
        <v>5122</v>
      </c>
      <c r="U129" t="s">
        <v>5061</v>
      </c>
      <c r="V129" t="s">
        <v>5123</v>
      </c>
      <c r="W129" t="s">
        <v>5124</v>
      </c>
      <c r="X129" t="s">
        <v>5125</v>
      </c>
      <c r="Z129" t="s">
        <v>5126</v>
      </c>
      <c r="AC129" t="s">
        <v>5127</v>
      </c>
      <c r="AD129" t="s">
        <v>5128</v>
      </c>
      <c r="AF129" t="s">
        <v>5129</v>
      </c>
      <c r="AG129" t="s">
        <v>5130</v>
      </c>
    </row>
    <row r="130" spans="7:33" x14ac:dyDescent="0.35">
      <c r="G130" t="s">
        <v>2267</v>
      </c>
      <c r="L130" t="s">
        <v>5131</v>
      </c>
      <c r="M130" t="s">
        <v>5132</v>
      </c>
      <c r="P130" t="s">
        <v>5133</v>
      </c>
      <c r="Q130" t="s">
        <v>5134</v>
      </c>
      <c r="S130" t="s">
        <v>5135</v>
      </c>
      <c r="T130" t="s">
        <v>5136</v>
      </c>
      <c r="U130" t="s">
        <v>5137</v>
      </c>
      <c r="V130" t="s">
        <v>5138</v>
      </c>
      <c r="W130" t="s">
        <v>5139</v>
      </c>
      <c r="X130" t="s">
        <v>5140</v>
      </c>
      <c r="Z130" t="s">
        <v>5141</v>
      </c>
      <c r="AC130" t="s">
        <v>5142</v>
      </c>
      <c r="AD130" t="s">
        <v>5143</v>
      </c>
      <c r="AF130" t="s">
        <v>5144</v>
      </c>
      <c r="AG130" t="s">
        <v>5145</v>
      </c>
    </row>
    <row r="131" spans="7:33" x14ac:dyDescent="0.35">
      <c r="G131" t="s">
        <v>5146</v>
      </c>
      <c r="L131" t="s">
        <v>5147</v>
      </c>
      <c r="M131" t="s">
        <v>5148</v>
      </c>
      <c r="P131" t="s">
        <v>5149</v>
      </c>
      <c r="Q131" t="s">
        <v>5150</v>
      </c>
      <c r="S131" t="s">
        <v>5151</v>
      </c>
      <c r="T131" t="s">
        <v>5152</v>
      </c>
      <c r="U131" t="s">
        <v>5153</v>
      </c>
      <c r="V131" t="s">
        <v>5154</v>
      </c>
      <c r="W131" t="s">
        <v>5155</v>
      </c>
      <c r="X131" t="s">
        <v>5156</v>
      </c>
      <c r="Z131" t="s">
        <v>5157</v>
      </c>
      <c r="AC131" t="s">
        <v>2886</v>
      </c>
      <c r="AD131" t="s">
        <v>5158</v>
      </c>
      <c r="AF131" t="s">
        <v>5159</v>
      </c>
      <c r="AG131" t="s">
        <v>5160</v>
      </c>
    </row>
    <row r="132" spans="7:33" x14ac:dyDescent="0.35">
      <c r="G132" t="s">
        <v>2268</v>
      </c>
      <c r="L132" t="s">
        <v>5161</v>
      </c>
      <c r="M132" t="s">
        <v>3825</v>
      </c>
      <c r="P132" t="s">
        <v>5162</v>
      </c>
      <c r="Q132" t="s">
        <v>5163</v>
      </c>
      <c r="S132" t="s">
        <v>5164</v>
      </c>
      <c r="T132" t="s">
        <v>4450</v>
      </c>
      <c r="U132" t="s">
        <v>5165</v>
      </c>
      <c r="V132" t="s">
        <v>5166</v>
      </c>
      <c r="W132" t="s">
        <v>5167</v>
      </c>
      <c r="X132" t="s">
        <v>5168</v>
      </c>
      <c r="Z132" t="s">
        <v>5169</v>
      </c>
      <c r="AC132" t="s">
        <v>5170</v>
      </c>
      <c r="AD132" t="s">
        <v>3445</v>
      </c>
      <c r="AF132" t="s">
        <v>5171</v>
      </c>
      <c r="AG132" t="s">
        <v>5172</v>
      </c>
    </row>
    <row r="133" spans="7:33" x14ac:dyDescent="0.35">
      <c r="G133" t="s">
        <v>403</v>
      </c>
      <c r="L133" t="s">
        <v>3870</v>
      </c>
      <c r="M133" t="s">
        <v>5173</v>
      </c>
      <c r="P133" t="s">
        <v>5174</v>
      </c>
      <c r="Q133" t="s">
        <v>5175</v>
      </c>
      <c r="S133" t="s">
        <v>5176</v>
      </c>
      <c r="T133" t="s">
        <v>5177</v>
      </c>
      <c r="U133" t="s">
        <v>4503</v>
      </c>
      <c r="V133" t="s">
        <v>4749</v>
      </c>
      <c r="W133" t="s">
        <v>5178</v>
      </c>
      <c r="X133" t="s">
        <v>5179</v>
      </c>
      <c r="Z133" t="s">
        <v>5180</v>
      </c>
      <c r="AC133" t="s">
        <v>5181</v>
      </c>
      <c r="AD133" t="s">
        <v>5182</v>
      </c>
      <c r="AF133" t="s">
        <v>3920</v>
      </c>
      <c r="AG133" t="s">
        <v>5183</v>
      </c>
    </row>
    <row r="134" spans="7:33" x14ac:dyDescent="0.35">
      <c r="G134" t="s">
        <v>404</v>
      </c>
      <c r="L134" t="s">
        <v>5184</v>
      </c>
      <c r="M134" t="s">
        <v>5185</v>
      </c>
      <c r="P134" t="s">
        <v>5186</v>
      </c>
      <c r="Q134" t="s">
        <v>5187</v>
      </c>
      <c r="S134" t="s">
        <v>5188</v>
      </c>
      <c r="T134" t="s">
        <v>5189</v>
      </c>
      <c r="U134" t="s">
        <v>5190</v>
      </c>
      <c r="V134" t="s">
        <v>5191</v>
      </c>
      <c r="W134" t="s">
        <v>5192</v>
      </c>
      <c r="X134" t="s">
        <v>5193</v>
      </c>
      <c r="Z134" t="s">
        <v>5194</v>
      </c>
      <c r="AC134" t="s">
        <v>5195</v>
      </c>
      <c r="AD134" t="s">
        <v>5196</v>
      </c>
      <c r="AF134" t="s">
        <v>5197</v>
      </c>
      <c r="AG134" t="s">
        <v>5198</v>
      </c>
    </row>
    <row r="135" spans="7:33" x14ac:dyDescent="0.35">
      <c r="G135" t="s">
        <v>405</v>
      </c>
      <c r="L135" t="s">
        <v>5199</v>
      </c>
      <c r="M135" t="s">
        <v>5200</v>
      </c>
      <c r="P135" t="s">
        <v>5201</v>
      </c>
      <c r="Q135" t="s">
        <v>5202</v>
      </c>
      <c r="S135" t="s">
        <v>5203</v>
      </c>
      <c r="T135" t="s">
        <v>5204</v>
      </c>
      <c r="U135" t="s">
        <v>5205</v>
      </c>
      <c r="V135" t="s">
        <v>5206</v>
      </c>
      <c r="W135" t="s">
        <v>5207</v>
      </c>
      <c r="X135" t="s">
        <v>5208</v>
      </c>
      <c r="Z135" t="s">
        <v>5209</v>
      </c>
      <c r="AC135" t="s">
        <v>5210</v>
      </c>
      <c r="AD135" t="s">
        <v>5211</v>
      </c>
      <c r="AF135" t="s">
        <v>5212</v>
      </c>
      <c r="AG135" t="s">
        <v>5213</v>
      </c>
    </row>
    <row r="136" spans="7:33" x14ac:dyDescent="0.35">
      <c r="G136" t="s">
        <v>2269</v>
      </c>
      <c r="L136" t="s">
        <v>3913</v>
      </c>
      <c r="M136" t="s">
        <v>5214</v>
      </c>
      <c r="P136" t="s">
        <v>5215</v>
      </c>
      <c r="Q136" t="s">
        <v>5216</v>
      </c>
      <c r="S136" t="s">
        <v>5217</v>
      </c>
      <c r="T136" t="s">
        <v>5218</v>
      </c>
      <c r="U136" t="s">
        <v>5219</v>
      </c>
      <c r="V136" t="s">
        <v>5220</v>
      </c>
      <c r="W136" t="s">
        <v>5221</v>
      </c>
      <c r="X136" t="s">
        <v>5222</v>
      </c>
      <c r="Z136" t="s">
        <v>5223</v>
      </c>
      <c r="AC136" t="s">
        <v>5224</v>
      </c>
      <c r="AD136" t="s">
        <v>5225</v>
      </c>
      <c r="AF136" t="s">
        <v>5226</v>
      </c>
      <c r="AG136" t="s">
        <v>5227</v>
      </c>
    </row>
    <row r="137" spans="7:33" x14ac:dyDescent="0.35">
      <c r="G137" t="s">
        <v>406</v>
      </c>
      <c r="L137" t="s">
        <v>5228</v>
      </c>
      <c r="M137" t="s">
        <v>5229</v>
      </c>
      <c r="P137" t="s">
        <v>574</v>
      </c>
      <c r="Q137" t="s">
        <v>5230</v>
      </c>
      <c r="S137" t="s">
        <v>5231</v>
      </c>
      <c r="T137" t="s">
        <v>5232</v>
      </c>
      <c r="U137" t="s">
        <v>5233</v>
      </c>
      <c r="V137" t="s">
        <v>5234</v>
      </c>
      <c r="W137" t="s">
        <v>5235</v>
      </c>
      <c r="X137" t="s">
        <v>5236</v>
      </c>
      <c r="Z137" t="s">
        <v>5237</v>
      </c>
      <c r="AC137" t="s">
        <v>5238</v>
      </c>
      <c r="AD137" t="s">
        <v>5239</v>
      </c>
      <c r="AF137" t="s">
        <v>5240</v>
      </c>
      <c r="AG137" t="s">
        <v>5241</v>
      </c>
    </row>
    <row r="138" spans="7:33" x14ac:dyDescent="0.35">
      <c r="G138" t="s">
        <v>2270</v>
      </c>
      <c r="L138" t="s">
        <v>5242</v>
      </c>
      <c r="M138" t="s">
        <v>5243</v>
      </c>
      <c r="P138" t="s">
        <v>5244</v>
      </c>
      <c r="Q138" t="s">
        <v>5245</v>
      </c>
      <c r="S138" t="s">
        <v>5246</v>
      </c>
      <c r="T138" t="s">
        <v>5247</v>
      </c>
      <c r="U138" t="s">
        <v>5248</v>
      </c>
      <c r="V138" t="s">
        <v>5249</v>
      </c>
      <c r="W138" t="s">
        <v>5250</v>
      </c>
      <c r="X138" t="s">
        <v>5251</v>
      </c>
      <c r="Z138" t="s">
        <v>5252</v>
      </c>
      <c r="AC138" t="s">
        <v>5253</v>
      </c>
      <c r="AD138" t="s">
        <v>5254</v>
      </c>
      <c r="AF138" t="s">
        <v>5255</v>
      </c>
      <c r="AG138" t="s">
        <v>5256</v>
      </c>
    </row>
    <row r="139" spans="7:33" x14ac:dyDescent="0.35">
      <c r="G139" t="s">
        <v>407</v>
      </c>
      <c r="L139" t="s">
        <v>5257</v>
      </c>
      <c r="M139" t="s">
        <v>5258</v>
      </c>
      <c r="P139" t="s">
        <v>5259</v>
      </c>
      <c r="Q139" t="s">
        <v>5260</v>
      </c>
      <c r="S139" t="s">
        <v>5261</v>
      </c>
      <c r="T139" t="s">
        <v>5262</v>
      </c>
      <c r="U139" t="s">
        <v>4769</v>
      </c>
      <c r="V139" t="s">
        <v>5263</v>
      </c>
      <c r="W139" t="s">
        <v>5264</v>
      </c>
      <c r="X139" t="s">
        <v>5265</v>
      </c>
      <c r="Z139" t="s">
        <v>5266</v>
      </c>
      <c r="AC139" t="s">
        <v>5267</v>
      </c>
      <c r="AD139" t="s">
        <v>5268</v>
      </c>
      <c r="AF139" t="s">
        <v>5269</v>
      </c>
      <c r="AG139" t="s">
        <v>5270</v>
      </c>
    </row>
    <row r="140" spans="7:33" x14ac:dyDescent="0.35">
      <c r="G140" t="s">
        <v>408</v>
      </c>
      <c r="L140" t="s">
        <v>5271</v>
      </c>
      <c r="M140" t="s">
        <v>5272</v>
      </c>
      <c r="P140" t="s">
        <v>5273</v>
      </c>
      <c r="Q140" t="s">
        <v>5274</v>
      </c>
      <c r="S140" t="s">
        <v>5275</v>
      </c>
      <c r="T140" t="s">
        <v>5276</v>
      </c>
      <c r="U140" t="s">
        <v>5277</v>
      </c>
      <c r="V140" t="s">
        <v>5278</v>
      </c>
      <c r="W140" t="s">
        <v>5279</v>
      </c>
      <c r="X140" t="s">
        <v>5280</v>
      </c>
      <c r="Z140" t="s">
        <v>5281</v>
      </c>
      <c r="AC140" t="s">
        <v>5282</v>
      </c>
      <c r="AD140" t="s">
        <v>5283</v>
      </c>
      <c r="AF140" t="s">
        <v>5284</v>
      </c>
      <c r="AG140" t="s">
        <v>5285</v>
      </c>
    </row>
    <row r="141" spans="7:33" x14ac:dyDescent="0.35">
      <c r="G141" t="s">
        <v>2271</v>
      </c>
      <c r="L141" t="s">
        <v>5286</v>
      </c>
      <c r="M141" t="s">
        <v>5287</v>
      </c>
      <c r="P141" t="s">
        <v>5288</v>
      </c>
      <c r="Q141" t="s">
        <v>5289</v>
      </c>
      <c r="S141" t="s">
        <v>5290</v>
      </c>
      <c r="T141" t="s">
        <v>5291</v>
      </c>
      <c r="U141" t="s">
        <v>5081</v>
      </c>
      <c r="V141" t="s">
        <v>5292</v>
      </c>
      <c r="W141" t="s">
        <v>5293</v>
      </c>
      <c r="X141" t="s">
        <v>5294</v>
      </c>
      <c r="Z141" t="s">
        <v>5295</v>
      </c>
      <c r="AC141" t="s">
        <v>5296</v>
      </c>
      <c r="AD141" t="s">
        <v>5297</v>
      </c>
      <c r="AF141" t="s">
        <v>5298</v>
      </c>
      <c r="AG141" t="s">
        <v>5299</v>
      </c>
    </row>
    <row r="142" spans="7:33" x14ac:dyDescent="0.35">
      <c r="G142" t="s">
        <v>409</v>
      </c>
      <c r="L142" t="s">
        <v>5300</v>
      </c>
      <c r="M142" t="s">
        <v>5301</v>
      </c>
      <c r="P142" t="s">
        <v>5302</v>
      </c>
      <c r="Q142" t="s">
        <v>5303</v>
      </c>
      <c r="S142" t="s">
        <v>5304</v>
      </c>
      <c r="T142" t="s">
        <v>5305</v>
      </c>
      <c r="U142" t="s">
        <v>5287</v>
      </c>
      <c r="V142" t="s">
        <v>5306</v>
      </c>
      <c r="W142" t="s">
        <v>5307</v>
      </c>
      <c r="X142" t="s">
        <v>5308</v>
      </c>
      <c r="Z142" t="s">
        <v>5309</v>
      </c>
      <c r="AC142" t="s">
        <v>5310</v>
      </c>
      <c r="AD142" t="s">
        <v>5311</v>
      </c>
      <c r="AF142" t="s">
        <v>5312</v>
      </c>
      <c r="AG142" t="s">
        <v>5313</v>
      </c>
    </row>
    <row r="143" spans="7:33" x14ac:dyDescent="0.35">
      <c r="G143" t="s">
        <v>410</v>
      </c>
      <c r="L143" t="s">
        <v>5314</v>
      </c>
      <c r="M143" t="s">
        <v>5315</v>
      </c>
      <c r="P143" t="s">
        <v>5316</v>
      </c>
      <c r="Q143" t="s">
        <v>5317</v>
      </c>
      <c r="S143" t="s">
        <v>5318</v>
      </c>
      <c r="T143" t="s">
        <v>5319</v>
      </c>
      <c r="U143" t="s">
        <v>5320</v>
      </c>
      <c r="V143" t="s">
        <v>5321</v>
      </c>
      <c r="W143" t="s">
        <v>5322</v>
      </c>
      <c r="X143" t="s">
        <v>5323</v>
      </c>
      <c r="Z143" t="s">
        <v>5324</v>
      </c>
      <c r="AC143" t="s">
        <v>5325</v>
      </c>
      <c r="AD143" t="s">
        <v>5326</v>
      </c>
      <c r="AF143" t="s">
        <v>5327</v>
      </c>
      <c r="AG143" t="s">
        <v>5328</v>
      </c>
    </row>
    <row r="144" spans="7:33" x14ac:dyDescent="0.35">
      <c r="G144" t="s">
        <v>411</v>
      </c>
      <c r="L144" t="s">
        <v>5329</v>
      </c>
      <c r="M144" t="s">
        <v>5330</v>
      </c>
      <c r="P144" t="s">
        <v>5331</v>
      </c>
      <c r="Q144" t="s">
        <v>5332</v>
      </c>
      <c r="S144" t="s">
        <v>5333</v>
      </c>
      <c r="T144" t="s">
        <v>5334</v>
      </c>
      <c r="U144" t="s">
        <v>5335</v>
      </c>
      <c r="V144" t="s">
        <v>5336</v>
      </c>
      <c r="W144" t="s">
        <v>5337</v>
      </c>
      <c r="X144" t="s">
        <v>5338</v>
      </c>
      <c r="Z144" t="s">
        <v>5339</v>
      </c>
      <c r="AC144" t="s">
        <v>5340</v>
      </c>
      <c r="AD144" t="s">
        <v>5341</v>
      </c>
      <c r="AF144" t="s">
        <v>5342</v>
      </c>
    </row>
    <row r="145" spans="7:32" x14ac:dyDescent="0.35">
      <c r="G145" t="s">
        <v>5343</v>
      </c>
      <c r="L145" t="s">
        <v>5344</v>
      </c>
      <c r="M145" t="s">
        <v>5345</v>
      </c>
      <c r="P145" t="s">
        <v>5346</v>
      </c>
      <c r="Q145" t="s">
        <v>5347</v>
      </c>
      <c r="S145" t="s">
        <v>5348</v>
      </c>
      <c r="T145" t="s">
        <v>5349</v>
      </c>
      <c r="U145" t="s">
        <v>5350</v>
      </c>
      <c r="V145" t="s">
        <v>5098</v>
      </c>
      <c r="W145" t="s">
        <v>4558</v>
      </c>
      <c r="X145" t="s">
        <v>5351</v>
      </c>
      <c r="Z145" t="s">
        <v>5352</v>
      </c>
      <c r="AC145" t="s">
        <v>5353</v>
      </c>
      <c r="AD145" t="s">
        <v>5354</v>
      </c>
      <c r="AF145" t="s">
        <v>5355</v>
      </c>
    </row>
    <row r="146" spans="7:32" x14ac:dyDescent="0.35">
      <c r="G146" t="s">
        <v>2272</v>
      </c>
      <c r="L146" t="s">
        <v>5356</v>
      </c>
      <c r="M146" t="s">
        <v>5357</v>
      </c>
      <c r="P146" t="s">
        <v>5358</v>
      </c>
      <c r="Q146" t="s">
        <v>5359</v>
      </c>
      <c r="T146" t="s">
        <v>5360</v>
      </c>
      <c r="U146" t="s">
        <v>5361</v>
      </c>
      <c r="V146" t="s">
        <v>5362</v>
      </c>
      <c r="W146" t="s">
        <v>5363</v>
      </c>
      <c r="X146" t="s">
        <v>5364</v>
      </c>
      <c r="Z146" t="s">
        <v>5365</v>
      </c>
      <c r="AC146" t="s">
        <v>5366</v>
      </c>
      <c r="AD146" t="s">
        <v>5367</v>
      </c>
      <c r="AF146" t="s">
        <v>5368</v>
      </c>
    </row>
    <row r="147" spans="7:32" x14ac:dyDescent="0.35">
      <c r="G147" t="s">
        <v>412</v>
      </c>
      <c r="L147" t="s">
        <v>5369</v>
      </c>
      <c r="M147" t="s">
        <v>5370</v>
      </c>
      <c r="P147" t="s">
        <v>5371</v>
      </c>
      <c r="Q147" t="s">
        <v>5372</v>
      </c>
      <c r="T147" t="s">
        <v>5373</v>
      </c>
      <c r="U147" t="s">
        <v>4350</v>
      </c>
      <c r="V147" t="s">
        <v>5374</v>
      </c>
      <c r="W147" t="s">
        <v>5375</v>
      </c>
      <c r="X147" t="s">
        <v>5376</v>
      </c>
      <c r="Z147" t="s">
        <v>5377</v>
      </c>
      <c r="AC147" t="s">
        <v>5378</v>
      </c>
      <c r="AD147" t="s">
        <v>5379</v>
      </c>
      <c r="AF147" t="s">
        <v>5380</v>
      </c>
    </row>
    <row r="148" spans="7:32" x14ac:dyDescent="0.35">
      <c r="G148" t="s">
        <v>413</v>
      </c>
      <c r="L148" t="s">
        <v>5381</v>
      </c>
      <c r="M148" t="s">
        <v>5382</v>
      </c>
      <c r="P148" t="s">
        <v>5383</v>
      </c>
      <c r="Q148" t="s">
        <v>5384</v>
      </c>
      <c r="T148" t="s">
        <v>5385</v>
      </c>
      <c r="U148" t="s">
        <v>4897</v>
      </c>
      <c r="V148" t="s">
        <v>5386</v>
      </c>
      <c r="W148" t="s">
        <v>5387</v>
      </c>
      <c r="X148" t="s">
        <v>4389</v>
      </c>
      <c r="Z148" t="s">
        <v>5388</v>
      </c>
      <c r="AC148" t="s">
        <v>5389</v>
      </c>
      <c r="AD148" t="s">
        <v>5390</v>
      </c>
      <c r="AF148" t="s">
        <v>5391</v>
      </c>
    </row>
    <row r="149" spans="7:32" x14ac:dyDescent="0.35">
      <c r="G149" t="s">
        <v>414</v>
      </c>
      <c r="L149" t="s">
        <v>5392</v>
      </c>
      <c r="M149" t="s">
        <v>5393</v>
      </c>
      <c r="P149" t="s">
        <v>5394</v>
      </c>
      <c r="Q149" t="s">
        <v>5395</v>
      </c>
      <c r="U149" t="s">
        <v>5396</v>
      </c>
      <c r="V149" t="s">
        <v>5397</v>
      </c>
      <c r="W149" t="s">
        <v>5398</v>
      </c>
      <c r="X149" t="s">
        <v>5399</v>
      </c>
      <c r="Z149" t="s">
        <v>5400</v>
      </c>
      <c r="AC149" t="s">
        <v>5401</v>
      </c>
      <c r="AD149" t="s">
        <v>5402</v>
      </c>
      <c r="AF149" t="s">
        <v>5403</v>
      </c>
    </row>
    <row r="150" spans="7:32" x14ac:dyDescent="0.35">
      <c r="G150" t="s">
        <v>2273</v>
      </c>
      <c r="L150" t="s">
        <v>5404</v>
      </c>
      <c r="M150" t="s">
        <v>5405</v>
      </c>
      <c r="P150" t="s">
        <v>5406</v>
      </c>
      <c r="Q150" t="s">
        <v>5407</v>
      </c>
      <c r="U150" t="s">
        <v>5408</v>
      </c>
      <c r="V150" t="s">
        <v>5409</v>
      </c>
      <c r="W150" t="s">
        <v>5410</v>
      </c>
      <c r="X150" t="s">
        <v>5411</v>
      </c>
      <c r="Z150" t="s">
        <v>5412</v>
      </c>
      <c r="AC150" t="s">
        <v>5413</v>
      </c>
      <c r="AD150" t="s">
        <v>5414</v>
      </c>
      <c r="AF150" t="s">
        <v>5415</v>
      </c>
    </row>
    <row r="151" spans="7:32" x14ac:dyDescent="0.35">
      <c r="G151" t="s">
        <v>2274</v>
      </c>
      <c r="L151" t="s">
        <v>5416</v>
      </c>
      <c r="M151" t="s">
        <v>5417</v>
      </c>
      <c r="P151" t="s">
        <v>5418</v>
      </c>
      <c r="Q151" t="s">
        <v>5419</v>
      </c>
      <c r="U151" t="s">
        <v>5420</v>
      </c>
      <c r="V151" t="s">
        <v>5036</v>
      </c>
      <c r="W151" t="s">
        <v>5421</v>
      </c>
      <c r="X151" t="s">
        <v>5422</v>
      </c>
      <c r="Z151" t="s">
        <v>5423</v>
      </c>
      <c r="AC151" t="s">
        <v>5424</v>
      </c>
      <c r="AD151" t="s">
        <v>5425</v>
      </c>
      <c r="AF151" t="s">
        <v>5426</v>
      </c>
    </row>
    <row r="152" spans="7:32" x14ac:dyDescent="0.35">
      <c r="G152" t="s">
        <v>2275</v>
      </c>
      <c r="L152" t="s">
        <v>5427</v>
      </c>
      <c r="M152" t="s">
        <v>5428</v>
      </c>
      <c r="P152" t="s">
        <v>5429</v>
      </c>
      <c r="Q152" t="s">
        <v>5430</v>
      </c>
      <c r="U152" t="s">
        <v>5431</v>
      </c>
      <c r="V152" t="s">
        <v>5432</v>
      </c>
      <c r="W152" t="s">
        <v>5433</v>
      </c>
      <c r="X152" t="s">
        <v>4397</v>
      </c>
      <c r="Z152" t="s">
        <v>5434</v>
      </c>
      <c r="AC152" t="s">
        <v>5435</v>
      </c>
      <c r="AD152" t="s">
        <v>5436</v>
      </c>
      <c r="AF152" t="s">
        <v>5437</v>
      </c>
    </row>
    <row r="153" spans="7:32" x14ac:dyDescent="0.35">
      <c r="G153" t="s">
        <v>2276</v>
      </c>
      <c r="L153" t="s">
        <v>5438</v>
      </c>
      <c r="M153" t="s">
        <v>5439</v>
      </c>
      <c r="P153" t="s">
        <v>5440</v>
      </c>
      <c r="Q153" t="s">
        <v>5441</v>
      </c>
      <c r="U153" t="s">
        <v>5442</v>
      </c>
      <c r="V153" t="s">
        <v>5443</v>
      </c>
      <c r="W153" t="s">
        <v>5444</v>
      </c>
      <c r="X153" t="s">
        <v>2342</v>
      </c>
      <c r="Z153" t="s">
        <v>5445</v>
      </c>
      <c r="AC153" t="s">
        <v>5446</v>
      </c>
      <c r="AD153" t="s">
        <v>5447</v>
      </c>
      <c r="AF153" t="s">
        <v>5448</v>
      </c>
    </row>
    <row r="154" spans="7:32" x14ac:dyDescent="0.35">
      <c r="G154" t="s">
        <v>415</v>
      </c>
      <c r="L154" t="s">
        <v>5449</v>
      </c>
      <c r="M154" t="s">
        <v>5450</v>
      </c>
      <c r="P154" t="s">
        <v>5033</v>
      </c>
      <c r="Q154" t="s">
        <v>5451</v>
      </c>
      <c r="U154" t="s">
        <v>5452</v>
      </c>
      <c r="V154" t="s">
        <v>5453</v>
      </c>
      <c r="W154" t="s">
        <v>5454</v>
      </c>
      <c r="X154" t="s">
        <v>5455</v>
      </c>
      <c r="Z154" t="s">
        <v>5456</v>
      </c>
      <c r="AC154" t="s">
        <v>5457</v>
      </c>
      <c r="AD154" t="s">
        <v>5458</v>
      </c>
      <c r="AF154" t="s">
        <v>5459</v>
      </c>
    </row>
    <row r="155" spans="7:32" x14ac:dyDescent="0.35">
      <c r="G155" t="s">
        <v>2277</v>
      </c>
      <c r="L155" t="s">
        <v>5460</v>
      </c>
      <c r="M155" t="s">
        <v>5461</v>
      </c>
      <c r="P155" t="s">
        <v>5462</v>
      </c>
      <c r="Q155" t="s">
        <v>679</v>
      </c>
      <c r="U155" t="s">
        <v>5463</v>
      </c>
      <c r="V155" t="s">
        <v>5464</v>
      </c>
      <c r="W155" t="s">
        <v>5465</v>
      </c>
      <c r="X155" t="s">
        <v>4945</v>
      </c>
      <c r="Z155" t="s">
        <v>5466</v>
      </c>
      <c r="AC155" t="s">
        <v>5467</v>
      </c>
      <c r="AD155" t="s">
        <v>5468</v>
      </c>
      <c r="AF155" t="s">
        <v>5469</v>
      </c>
    </row>
    <row r="156" spans="7:32" x14ac:dyDescent="0.35">
      <c r="G156" t="s">
        <v>416</v>
      </c>
      <c r="L156" t="s">
        <v>5470</v>
      </c>
      <c r="M156" t="s">
        <v>5471</v>
      </c>
      <c r="P156" t="s">
        <v>5472</v>
      </c>
      <c r="Q156" t="s">
        <v>3188</v>
      </c>
      <c r="U156" t="s">
        <v>2436</v>
      </c>
      <c r="V156" t="s">
        <v>5473</v>
      </c>
      <c r="W156" t="s">
        <v>5474</v>
      </c>
      <c r="X156" t="s">
        <v>5475</v>
      </c>
      <c r="Z156" t="s">
        <v>5476</v>
      </c>
      <c r="AC156" t="s">
        <v>5477</v>
      </c>
      <c r="AD156" t="s">
        <v>5478</v>
      </c>
      <c r="AF156" t="s">
        <v>5479</v>
      </c>
    </row>
    <row r="157" spans="7:32" x14ac:dyDescent="0.35">
      <c r="G157" t="s">
        <v>2278</v>
      </c>
      <c r="L157" t="s">
        <v>5480</v>
      </c>
      <c r="M157" t="s">
        <v>4779</v>
      </c>
      <c r="P157" t="s">
        <v>5481</v>
      </c>
      <c r="Q157" t="s">
        <v>5482</v>
      </c>
      <c r="U157" t="s">
        <v>5483</v>
      </c>
      <c r="V157" t="s">
        <v>5484</v>
      </c>
      <c r="W157" t="s">
        <v>5485</v>
      </c>
      <c r="X157" t="s">
        <v>5086</v>
      </c>
      <c r="Z157" t="s">
        <v>5486</v>
      </c>
      <c r="AC157" t="s">
        <v>5487</v>
      </c>
      <c r="AD157" t="s">
        <v>5488</v>
      </c>
      <c r="AF157" t="s">
        <v>5489</v>
      </c>
    </row>
    <row r="158" spans="7:32" x14ac:dyDescent="0.35">
      <c r="G158" t="s">
        <v>417</v>
      </c>
      <c r="L158" t="s">
        <v>5490</v>
      </c>
      <c r="M158" t="s">
        <v>5491</v>
      </c>
      <c r="P158" t="s">
        <v>3900</v>
      </c>
      <c r="Q158" t="s">
        <v>5492</v>
      </c>
      <c r="U158" t="s">
        <v>5493</v>
      </c>
      <c r="V158" t="s">
        <v>5494</v>
      </c>
      <c r="W158" t="s">
        <v>5495</v>
      </c>
      <c r="X158" t="s">
        <v>5496</v>
      </c>
      <c r="Z158" t="s">
        <v>5497</v>
      </c>
      <c r="AC158" t="s">
        <v>5498</v>
      </c>
      <c r="AD158" t="s">
        <v>5499</v>
      </c>
      <c r="AF158" t="s">
        <v>5500</v>
      </c>
    </row>
    <row r="159" spans="7:32" x14ac:dyDescent="0.35">
      <c r="G159" t="s">
        <v>2279</v>
      </c>
      <c r="L159" t="s">
        <v>5501</v>
      </c>
      <c r="M159" t="s">
        <v>5502</v>
      </c>
      <c r="P159" t="s">
        <v>5503</v>
      </c>
      <c r="Q159" t="s">
        <v>5504</v>
      </c>
      <c r="U159" t="s">
        <v>5505</v>
      </c>
      <c r="V159" t="s">
        <v>5506</v>
      </c>
      <c r="W159" t="s">
        <v>5507</v>
      </c>
      <c r="X159" t="s">
        <v>5508</v>
      </c>
      <c r="Z159" t="s">
        <v>5509</v>
      </c>
      <c r="AC159" t="s">
        <v>5510</v>
      </c>
      <c r="AD159" t="s">
        <v>5511</v>
      </c>
      <c r="AF159" t="s">
        <v>5512</v>
      </c>
    </row>
    <row r="160" spans="7:32" x14ac:dyDescent="0.35">
      <c r="G160" t="s">
        <v>418</v>
      </c>
      <c r="L160" t="s">
        <v>5513</v>
      </c>
      <c r="M160" t="s">
        <v>5514</v>
      </c>
      <c r="P160" t="s">
        <v>5515</v>
      </c>
      <c r="Q160" t="s">
        <v>5516</v>
      </c>
      <c r="U160" t="s">
        <v>5206</v>
      </c>
      <c r="V160" t="s">
        <v>5517</v>
      </c>
      <c r="W160" t="s">
        <v>5518</v>
      </c>
      <c r="X160" t="s">
        <v>5519</v>
      </c>
      <c r="Z160" t="s">
        <v>5520</v>
      </c>
      <c r="AC160" t="s">
        <v>5521</v>
      </c>
      <c r="AD160" t="s">
        <v>5522</v>
      </c>
      <c r="AF160" t="s">
        <v>5523</v>
      </c>
    </row>
    <row r="161" spans="7:32" x14ac:dyDescent="0.35">
      <c r="G161" t="s">
        <v>419</v>
      </c>
      <c r="L161" t="s">
        <v>5524</v>
      </c>
      <c r="M161" t="s">
        <v>5525</v>
      </c>
      <c r="P161" t="s">
        <v>5526</v>
      </c>
      <c r="Q161" t="s">
        <v>5527</v>
      </c>
      <c r="U161" t="s">
        <v>5528</v>
      </c>
      <c r="V161" t="s">
        <v>5529</v>
      </c>
      <c r="W161" t="s">
        <v>5530</v>
      </c>
      <c r="X161" t="s">
        <v>5531</v>
      </c>
      <c r="Z161" t="s">
        <v>5532</v>
      </c>
      <c r="AC161" t="s">
        <v>5533</v>
      </c>
      <c r="AD161" t="s">
        <v>3849</v>
      </c>
      <c r="AF161" t="s">
        <v>5534</v>
      </c>
    </row>
    <row r="162" spans="7:32" x14ac:dyDescent="0.35">
      <c r="G162" t="s">
        <v>2280</v>
      </c>
      <c r="L162" t="s">
        <v>5535</v>
      </c>
      <c r="M162" t="s">
        <v>5536</v>
      </c>
      <c r="P162" t="s">
        <v>5537</v>
      </c>
      <c r="Q162" t="s">
        <v>5538</v>
      </c>
      <c r="U162" t="s">
        <v>5539</v>
      </c>
      <c r="V162" t="s">
        <v>5540</v>
      </c>
      <c r="W162" t="s">
        <v>5541</v>
      </c>
      <c r="X162" t="s">
        <v>4512</v>
      </c>
      <c r="Z162" t="s">
        <v>5542</v>
      </c>
      <c r="AC162" t="s">
        <v>5543</v>
      </c>
      <c r="AD162" t="s">
        <v>5544</v>
      </c>
      <c r="AF162" t="s">
        <v>5545</v>
      </c>
    </row>
    <row r="163" spans="7:32" x14ac:dyDescent="0.35">
      <c r="G163" t="s">
        <v>420</v>
      </c>
      <c r="L163" t="s">
        <v>5546</v>
      </c>
      <c r="M163" t="s">
        <v>5547</v>
      </c>
      <c r="P163" t="s">
        <v>5548</v>
      </c>
      <c r="Q163" t="s">
        <v>5549</v>
      </c>
      <c r="U163" t="s">
        <v>5527</v>
      </c>
      <c r="V163" t="s">
        <v>5550</v>
      </c>
      <c r="W163" t="s">
        <v>5551</v>
      </c>
      <c r="X163" t="s">
        <v>5552</v>
      </c>
      <c r="Z163" t="s">
        <v>5553</v>
      </c>
      <c r="AC163" t="s">
        <v>5554</v>
      </c>
      <c r="AD163" t="s">
        <v>4994</v>
      </c>
      <c r="AF163" t="s">
        <v>5555</v>
      </c>
    </row>
    <row r="164" spans="7:32" x14ac:dyDescent="0.35">
      <c r="G164" t="s">
        <v>2281</v>
      </c>
      <c r="L164" t="s">
        <v>5556</v>
      </c>
      <c r="M164" t="s">
        <v>5557</v>
      </c>
      <c r="P164" t="s">
        <v>5558</v>
      </c>
      <c r="Q164" t="s">
        <v>5559</v>
      </c>
      <c r="U164" t="s">
        <v>5560</v>
      </c>
      <c r="V164" t="s">
        <v>5561</v>
      </c>
      <c r="W164" t="s">
        <v>5562</v>
      </c>
      <c r="X164" t="s">
        <v>5563</v>
      </c>
      <c r="Z164" t="s">
        <v>5564</v>
      </c>
      <c r="AC164" t="s">
        <v>5565</v>
      </c>
      <c r="AD164" t="s">
        <v>5566</v>
      </c>
      <c r="AF164" t="s">
        <v>5567</v>
      </c>
    </row>
    <row r="165" spans="7:32" x14ac:dyDescent="0.35">
      <c r="G165" t="s">
        <v>421</v>
      </c>
      <c r="L165" t="s">
        <v>5568</v>
      </c>
      <c r="M165" t="s">
        <v>5569</v>
      </c>
      <c r="P165" t="s">
        <v>5570</v>
      </c>
      <c r="Q165" t="s">
        <v>5571</v>
      </c>
      <c r="U165" t="s">
        <v>5572</v>
      </c>
      <c r="V165" t="s">
        <v>5573</v>
      </c>
      <c r="W165" t="s">
        <v>5574</v>
      </c>
      <c r="X165" t="s">
        <v>5575</v>
      </c>
      <c r="Z165" t="s">
        <v>5576</v>
      </c>
      <c r="AC165" t="s">
        <v>5577</v>
      </c>
      <c r="AD165" t="s">
        <v>5578</v>
      </c>
      <c r="AF165" t="s">
        <v>5579</v>
      </c>
    </row>
    <row r="166" spans="7:32" x14ac:dyDescent="0.35">
      <c r="G166" t="s">
        <v>422</v>
      </c>
      <c r="L166" t="s">
        <v>5580</v>
      </c>
      <c r="M166" t="s">
        <v>5209</v>
      </c>
      <c r="P166" t="s">
        <v>5581</v>
      </c>
      <c r="Q166" t="s">
        <v>5582</v>
      </c>
      <c r="U166" t="s">
        <v>5583</v>
      </c>
      <c r="V166" t="s">
        <v>5584</v>
      </c>
      <c r="W166" t="s">
        <v>5585</v>
      </c>
      <c r="X166" t="s">
        <v>5586</v>
      </c>
      <c r="Z166" t="s">
        <v>5587</v>
      </c>
      <c r="AC166" t="s">
        <v>5588</v>
      </c>
      <c r="AD166" t="s">
        <v>5589</v>
      </c>
      <c r="AF166" t="s">
        <v>5590</v>
      </c>
    </row>
    <row r="167" spans="7:32" x14ac:dyDescent="0.35">
      <c r="G167" t="s">
        <v>2282</v>
      </c>
      <c r="L167" t="s">
        <v>5591</v>
      </c>
      <c r="M167" t="s">
        <v>5592</v>
      </c>
      <c r="P167" t="s">
        <v>5593</v>
      </c>
      <c r="Q167" t="s">
        <v>5594</v>
      </c>
      <c r="U167" t="s">
        <v>5595</v>
      </c>
      <c r="V167" t="s">
        <v>5596</v>
      </c>
      <c r="W167" t="s">
        <v>5597</v>
      </c>
      <c r="X167" t="s">
        <v>5598</v>
      </c>
      <c r="Z167" t="s">
        <v>5599</v>
      </c>
      <c r="AC167" t="s">
        <v>5600</v>
      </c>
      <c r="AD167" t="s">
        <v>5601</v>
      </c>
      <c r="AF167" t="s">
        <v>5602</v>
      </c>
    </row>
    <row r="168" spans="7:32" x14ac:dyDescent="0.35">
      <c r="G168" t="s">
        <v>423</v>
      </c>
      <c r="L168" t="s">
        <v>5603</v>
      </c>
      <c r="M168" t="s">
        <v>5604</v>
      </c>
      <c r="P168" t="s">
        <v>5605</v>
      </c>
      <c r="Q168" t="s">
        <v>712</v>
      </c>
      <c r="U168" t="s">
        <v>5606</v>
      </c>
      <c r="V168" t="s">
        <v>5607</v>
      </c>
      <c r="W168" t="s">
        <v>5608</v>
      </c>
      <c r="X168" t="s">
        <v>5609</v>
      </c>
      <c r="Z168" t="s">
        <v>5610</v>
      </c>
      <c r="AC168" t="s">
        <v>5611</v>
      </c>
      <c r="AD168" t="s">
        <v>5612</v>
      </c>
      <c r="AF168" t="s">
        <v>3492</v>
      </c>
    </row>
    <row r="169" spans="7:32" x14ac:dyDescent="0.35">
      <c r="G169" t="s">
        <v>2288</v>
      </c>
      <c r="L169" t="s">
        <v>5613</v>
      </c>
      <c r="M169" t="s">
        <v>5614</v>
      </c>
      <c r="P169" t="s">
        <v>5615</v>
      </c>
      <c r="Q169" t="s">
        <v>5616</v>
      </c>
      <c r="U169" t="s">
        <v>5292</v>
      </c>
      <c r="V169" t="s">
        <v>5617</v>
      </c>
      <c r="W169" t="s">
        <v>5618</v>
      </c>
      <c r="X169" t="s">
        <v>5619</v>
      </c>
      <c r="Z169" t="s">
        <v>5620</v>
      </c>
      <c r="AC169" t="s">
        <v>5621</v>
      </c>
      <c r="AD169" t="s">
        <v>5622</v>
      </c>
      <c r="AF169" t="s">
        <v>5623</v>
      </c>
    </row>
    <row r="170" spans="7:32" x14ac:dyDescent="0.35">
      <c r="G170" t="s">
        <v>424</v>
      </c>
      <c r="L170" t="s">
        <v>5624</v>
      </c>
      <c r="M170" t="s">
        <v>5625</v>
      </c>
      <c r="P170" t="s">
        <v>5626</v>
      </c>
      <c r="Q170" t="s">
        <v>5627</v>
      </c>
      <c r="U170" t="s">
        <v>5628</v>
      </c>
      <c r="V170" t="s">
        <v>5629</v>
      </c>
      <c r="W170" t="s">
        <v>5630</v>
      </c>
      <c r="X170" t="s">
        <v>5631</v>
      </c>
      <c r="Z170" t="s">
        <v>800</v>
      </c>
      <c r="AC170" t="s">
        <v>5632</v>
      </c>
      <c r="AD170" t="s">
        <v>5633</v>
      </c>
      <c r="AF170" t="s">
        <v>5634</v>
      </c>
    </row>
    <row r="171" spans="7:32" x14ac:dyDescent="0.35">
      <c r="G171" t="s">
        <v>425</v>
      </c>
      <c r="L171" t="s">
        <v>5635</v>
      </c>
      <c r="M171" t="s">
        <v>5636</v>
      </c>
      <c r="P171" t="s">
        <v>5637</v>
      </c>
      <c r="Q171" t="s">
        <v>5638</v>
      </c>
      <c r="U171" t="s">
        <v>5639</v>
      </c>
      <c r="V171" t="s">
        <v>5640</v>
      </c>
      <c r="W171" t="s">
        <v>5641</v>
      </c>
      <c r="X171" t="s">
        <v>5642</v>
      </c>
      <c r="Z171" t="s">
        <v>5643</v>
      </c>
      <c r="AC171" t="s">
        <v>5644</v>
      </c>
      <c r="AD171" t="s">
        <v>5645</v>
      </c>
      <c r="AF171" t="s">
        <v>5646</v>
      </c>
    </row>
    <row r="172" spans="7:32" x14ac:dyDescent="0.35">
      <c r="G172" t="s">
        <v>426</v>
      </c>
      <c r="L172" t="s">
        <v>5000</v>
      </c>
      <c r="M172" t="s">
        <v>5647</v>
      </c>
      <c r="P172" t="s">
        <v>5648</v>
      </c>
      <c r="Q172" t="s">
        <v>5649</v>
      </c>
      <c r="U172" t="s">
        <v>5098</v>
      </c>
      <c r="V172" t="s">
        <v>5650</v>
      </c>
      <c r="W172" t="s">
        <v>5651</v>
      </c>
      <c r="X172" t="s">
        <v>5652</v>
      </c>
      <c r="AC172" t="s">
        <v>5653</v>
      </c>
      <c r="AD172" t="s">
        <v>5654</v>
      </c>
      <c r="AF172" t="s">
        <v>5655</v>
      </c>
    </row>
    <row r="173" spans="7:32" x14ac:dyDescent="0.35">
      <c r="G173" t="s">
        <v>427</v>
      </c>
      <c r="L173" t="s">
        <v>5656</v>
      </c>
      <c r="M173" t="s">
        <v>5657</v>
      </c>
      <c r="P173" t="s">
        <v>5658</v>
      </c>
      <c r="Q173" t="s">
        <v>5659</v>
      </c>
      <c r="U173" t="s">
        <v>5582</v>
      </c>
      <c r="V173" t="s">
        <v>5660</v>
      </c>
      <c r="W173" t="s">
        <v>5661</v>
      </c>
      <c r="X173" t="s">
        <v>5662</v>
      </c>
      <c r="AC173" t="s">
        <v>5663</v>
      </c>
      <c r="AD173" t="s">
        <v>5664</v>
      </c>
      <c r="AF173" t="s">
        <v>5665</v>
      </c>
    </row>
    <row r="174" spans="7:32" x14ac:dyDescent="0.35">
      <c r="G174" t="s">
        <v>428</v>
      </c>
      <c r="L174" t="s">
        <v>5666</v>
      </c>
      <c r="M174" t="s">
        <v>5667</v>
      </c>
      <c r="P174" t="s">
        <v>5668</v>
      </c>
      <c r="Q174" t="s">
        <v>5669</v>
      </c>
      <c r="U174" t="s">
        <v>5594</v>
      </c>
      <c r="V174" t="s">
        <v>5670</v>
      </c>
      <c r="W174" t="s">
        <v>5671</v>
      </c>
      <c r="X174" t="s">
        <v>5672</v>
      </c>
      <c r="AC174" t="s">
        <v>5673</v>
      </c>
      <c r="AD174" t="s">
        <v>5674</v>
      </c>
      <c r="AF174" t="s">
        <v>5675</v>
      </c>
    </row>
    <row r="175" spans="7:32" x14ac:dyDescent="0.35">
      <c r="G175" t="s">
        <v>2283</v>
      </c>
      <c r="L175" t="s">
        <v>5676</v>
      </c>
      <c r="M175" t="s">
        <v>5677</v>
      </c>
      <c r="P175" t="s">
        <v>5678</v>
      </c>
      <c r="Q175" t="s">
        <v>5679</v>
      </c>
      <c r="U175" t="s">
        <v>712</v>
      </c>
      <c r="V175" t="s">
        <v>5680</v>
      </c>
      <c r="W175" t="s">
        <v>5681</v>
      </c>
      <c r="X175" t="s">
        <v>5682</v>
      </c>
      <c r="AC175" t="s">
        <v>5683</v>
      </c>
      <c r="AD175" t="s">
        <v>5684</v>
      </c>
      <c r="AF175" t="s">
        <v>5685</v>
      </c>
    </row>
    <row r="176" spans="7:32" x14ac:dyDescent="0.35">
      <c r="G176" t="s">
        <v>429</v>
      </c>
      <c r="L176" t="s">
        <v>5686</v>
      </c>
      <c r="M176" t="s">
        <v>5687</v>
      </c>
      <c r="P176" t="s">
        <v>5688</v>
      </c>
      <c r="Q176" t="s">
        <v>5689</v>
      </c>
      <c r="U176" t="s">
        <v>5690</v>
      </c>
      <c r="V176" t="s">
        <v>5691</v>
      </c>
      <c r="W176" t="s">
        <v>5692</v>
      </c>
      <c r="X176" t="s">
        <v>5693</v>
      </c>
      <c r="AC176" t="s">
        <v>5694</v>
      </c>
      <c r="AD176" t="s">
        <v>5695</v>
      </c>
      <c r="AF176" t="s">
        <v>5696</v>
      </c>
    </row>
    <row r="177" spans="7:32" x14ac:dyDescent="0.35">
      <c r="G177" t="s">
        <v>430</v>
      </c>
      <c r="L177" t="s">
        <v>5697</v>
      </c>
      <c r="M177" t="s">
        <v>5698</v>
      </c>
      <c r="P177" t="s">
        <v>5699</v>
      </c>
      <c r="Q177" t="s">
        <v>5700</v>
      </c>
      <c r="U177" t="s">
        <v>5701</v>
      </c>
      <c r="V177" t="s">
        <v>5702</v>
      </c>
      <c r="W177" t="s">
        <v>5703</v>
      </c>
      <c r="X177" t="s">
        <v>3465</v>
      </c>
      <c r="AC177" t="s">
        <v>5704</v>
      </c>
      <c r="AD177" t="s">
        <v>5615</v>
      </c>
      <c r="AF177" t="s">
        <v>5705</v>
      </c>
    </row>
    <row r="178" spans="7:32" x14ac:dyDescent="0.35">
      <c r="G178" t="s">
        <v>2284</v>
      </c>
      <c r="L178" t="s">
        <v>5706</v>
      </c>
      <c r="M178" t="s">
        <v>5707</v>
      </c>
      <c r="P178" t="s">
        <v>5708</v>
      </c>
      <c r="Q178" t="s">
        <v>5709</v>
      </c>
      <c r="U178" t="s">
        <v>4963</v>
      </c>
      <c r="V178" t="s">
        <v>5710</v>
      </c>
      <c r="W178" t="s">
        <v>5711</v>
      </c>
      <c r="X178" t="s">
        <v>5712</v>
      </c>
      <c r="AC178" t="s">
        <v>5713</v>
      </c>
      <c r="AD178" t="s">
        <v>5714</v>
      </c>
      <c r="AF178" t="s">
        <v>5715</v>
      </c>
    </row>
    <row r="179" spans="7:32" x14ac:dyDescent="0.35">
      <c r="G179" t="s">
        <v>431</v>
      </c>
      <c r="L179" t="s">
        <v>5716</v>
      </c>
      <c r="M179" t="s">
        <v>5717</v>
      </c>
      <c r="P179" t="s">
        <v>5718</v>
      </c>
      <c r="Q179" t="s">
        <v>5719</v>
      </c>
      <c r="U179" t="s">
        <v>5638</v>
      </c>
      <c r="V179" t="s">
        <v>5720</v>
      </c>
      <c r="W179" t="s">
        <v>5721</v>
      </c>
      <c r="X179" t="s">
        <v>5722</v>
      </c>
      <c r="AC179" t="s">
        <v>5723</v>
      </c>
      <c r="AD179" t="s">
        <v>5724</v>
      </c>
      <c r="AF179" t="s">
        <v>4490</v>
      </c>
    </row>
    <row r="180" spans="7:32" x14ac:dyDescent="0.35">
      <c r="G180" t="s">
        <v>432</v>
      </c>
      <c r="L180" t="s">
        <v>5725</v>
      </c>
      <c r="M180" t="s">
        <v>5726</v>
      </c>
      <c r="P180" t="s">
        <v>5727</v>
      </c>
      <c r="Q180" t="s">
        <v>5728</v>
      </c>
      <c r="U180" t="s">
        <v>5729</v>
      </c>
      <c r="V180" t="s">
        <v>5730</v>
      </c>
      <c r="W180" t="s">
        <v>5731</v>
      </c>
      <c r="X180" t="s">
        <v>5732</v>
      </c>
      <c r="AC180" t="s">
        <v>5733</v>
      </c>
      <c r="AD180" t="s">
        <v>5734</v>
      </c>
      <c r="AF180" t="s">
        <v>5735</v>
      </c>
    </row>
    <row r="181" spans="7:32" x14ac:dyDescent="0.35">
      <c r="G181" t="s">
        <v>433</v>
      </c>
      <c r="L181" t="s">
        <v>5736</v>
      </c>
      <c r="M181" t="s">
        <v>5737</v>
      </c>
      <c r="P181" t="s">
        <v>5738</v>
      </c>
      <c r="Q181" t="s">
        <v>5739</v>
      </c>
      <c r="U181" t="s">
        <v>5740</v>
      </c>
      <c r="V181" t="s">
        <v>5741</v>
      </c>
      <c r="W181" t="s">
        <v>5386</v>
      </c>
      <c r="X181" t="s">
        <v>5742</v>
      </c>
      <c r="AC181" t="s">
        <v>5743</v>
      </c>
      <c r="AD181" t="s">
        <v>5744</v>
      </c>
      <c r="AF181" t="s">
        <v>5745</v>
      </c>
    </row>
    <row r="182" spans="7:32" x14ac:dyDescent="0.35">
      <c r="G182" t="s">
        <v>434</v>
      </c>
      <c r="L182" t="s">
        <v>5746</v>
      </c>
      <c r="M182" t="s">
        <v>5747</v>
      </c>
      <c r="P182" t="s">
        <v>5748</v>
      </c>
      <c r="Q182" t="s">
        <v>5749</v>
      </c>
      <c r="U182" t="s">
        <v>5689</v>
      </c>
      <c r="V182" t="s">
        <v>5750</v>
      </c>
      <c r="W182" t="s">
        <v>5751</v>
      </c>
      <c r="X182" t="s">
        <v>5752</v>
      </c>
      <c r="AC182" t="s">
        <v>5753</v>
      </c>
      <c r="AD182" t="s">
        <v>5754</v>
      </c>
      <c r="AF182" t="s">
        <v>5755</v>
      </c>
    </row>
    <row r="183" spans="7:32" x14ac:dyDescent="0.35">
      <c r="G183" t="s">
        <v>435</v>
      </c>
      <c r="L183" t="s">
        <v>5756</v>
      </c>
      <c r="M183" t="s">
        <v>5757</v>
      </c>
      <c r="P183" t="s">
        <v>5758</v>
      </c>
      <c r="Q183" t="s">
        <v>5759</v>
      </c>
      <c r="U183" t="s">
        <v>5760</v>
      </c>
      <c r="V183" t="s">
        <v>5761</v>
      </c>
      <c r="W183" t="s">
        <v>5762</v>
      </c>
      <c r="X183" t="s">
        <v>5763</v>
      </c>
      <c r="AC183" t="s">
        <v>5764</v>
      </c>
      <c r="AD183" t="s">
        <v>5765</v>
      </c>
      <c r="AF183" t="s">
        <v>5766</v>
      </c>
    </row>
    <row r="184" spans="7:32" x14ac:dyDescent="0.35">
      <c r="G184" t="s">
        <v>436</v>
      </c>
      <c r="L184" t="s">
        <v>5767</v>
      </c>
      <c r="M184" t="s">
        <v>5768</v>
      </c>
      <c r="P184" t="s">
        <v>5769</v>
      </c>
      <c r="Q184" t="s">
        <v>5770</v>
      </c>
      <c r="U184" t="s">
        <v>5771</v>
      </c>
      <c r="V184" t="s">
        <v>5772</v>
      </c>
      <c r="W184" t="s">
        <v>5773</v>
      </c>
      <c r="X184" t="s">
        <v>5774</v>
      </c>
      <c r="AC184" t="s">
        <v>5775</v>
      </c>
      <c r="AD184" t="s">
        <v>5776</v>
      </c>
      <c r="AF184" t="s">
        <v>5777</v>
      </c>
    </row>
    <row r="185" spans="7:32" x14ac:dyDescent="0.35">
      <c r="G185" t="s">
        <v>437</v>
      </c>
      <c r="L185" t="s">
        <v>5778</v>
      </c>
      <c r="M185" t="s">
        <v>5779</v>
      </c>
      <c r="P185" t="s">
        <v>5780</v>
      </c>
      <c r="Q185" t="s">
        <v>745</v>
      </c>
      <c r="U185" t="s">
        <v>5781</v>
      </c>
      <c r="V185" t="s">
        <v>5782</v>
      </c>
      <c r="W185" t="s">
        <v>5783</v>
      </c>
      <c r="X185" t="s">
        <v>5215</v>
      </c>
      <c r="AC185" t="s">
        <v>5784</v>
      </c>
      <c r="AD185" t="s">
        <v>5785</v>
      </c>
      <c r="AF185" t="s">
        <v>5786</v>
      </c>
    </row>
    <row r="186" spans="7:32" x14ac:dyDescent="0.35">
      <c r="G186" t="s">
        <v>438</v>
      </c>
      <c r="L186" t="s">
        <v>5787</v>
      </c>
      <c r="M186" t="s">
        <v>5788</v>
      </c>
      <c r="P186" t="s">
        <v>5789</v>
      </c>
      <c r="Q186" t="s">
        <v>5790</v>
      </c>
      <c r="U186" t="s">
        <v>735</v>
      </c>
      <c r="V186" t="s">
        <v>5791</v>
      </c>
      <c r="W186" t="s">
        <v>5792</v>
      </c>
      <c r="X186" t="s">
        <v>5793</v>
      </c>
      <c r="AC186" t="s">
        <v>5794</v>
      </c>
      <c r="AD186" t="s">
        <v>5795</v>
      </c>
      <c r="AF186" t="s">
        <v>5796</v>
      </c>
    </row>
    <row r="187" spans="7:32" x14ac:dyDescent="0.35">
      <c r="G187" t="s">
        <v>439</v>
      </c>
      <c r="L187" t="s">
        <v>5797</v>
      </c>
      <c r="M187" t="s">
        <v>5798</v>
      </c>
      <c r="P187" t="s">
        <v>5799</v>
      </c>
      <c r="Q187" t="s">
        <v>5800</v>
      </c>
      <c r="U187" t="s">
        <v>5801</v>
      </c>
      <c r="V187" t="s">
        <v>5802</v>
      </c>
      <c r="W187" t="s">
        <v>5803</v>
      </c>
      <c r="X187" t="s">
        <v>5804</v>
      </c>
      <c r="AC187" t="s">
        <v>5805</v>
      </c>
      <c r="AD187" t="s">
        <v>5806</v>
      </c>
      <c r="AF187" t="s">
        <v>5807</v>
      </c>
    </row>
    <row r="188" spans="7:32" x14ac:dyDescent="0.35">
      <c r="G188" t="s">
        <v>5808</v>
      </c>
      <c r="L188" t="s">
        <v>5809</v>
      </c>
      <c r="M188" t="s">
        <v>5810</v>
      </c>
      <c r="P188" t="s">
        <v>4387</v>
      </c>
      <c r="Q188" t="s">
        <v>5811</v>
      </c>
      <c r="U188" t="s">
        <v>5812</v>
      </c>
      <c r="V188" t="s">
        <v>5813</v>
      </c>
      <c r="W188" t="s">
        <v>5814</v>
      </c>
      <c r="X188" t="s">
        <v>5815</v>
      </c>
      <c r="AC188" t="s">
        <v>5816</v>
      </c>
      <c r="AD188" t="s">
        <v>5817</v>
      </c>
      <c r="AF188" t="s">
        <v>5818</v>
      </c>
    </row>
    <row r="189" spans="7:32" x14ac:dyDescent="0.35">
      <c r="G189" t="s">
        <v>440</v>
      </c>
      <c r="L189" t="s">
        <v>5819</v>
      </c>
      <c r="P189" t="s">
        <v>5820</v>
      </c>
      <c r="Q189" t="s">
        <v>5821</v>
      </c>
      <c r="U189" t="s">
        <v>5822</v>
      </c>
      <c r="V189" t="s">
        <v>5823</v>
      </c>
      <c r="W189" t="s">
        <v>5824</v>
      </c>
      <c r="X189" t="s">
        <v>5825</v>
      </c>
      <c r="AC189" t="s">
        <v>5826</v>
      </c>
      <c r="AD189" t="s">
        <v>5827</v>
      </c>
      <c r="AF189" t="s">
        <v>5828</v>
      </c>
    </row>
    <row r="190" spans="7:32" x14ac:dyDescent="0.35">
      <c r="G190" t="s">
        <v>2285</v>
      </c>
      <c r="L190" t="s">
        <v>5829</v>
      </c>
      <c r="P190" t="s">
        <v>5830</v>
      </c>
      <c r="Q190" t="s">
        <v>5831</v>
      </c>
      <c r="U190" t="s">
        <v>5832</v>
      </c>
      <c r="W190" t="s">
        <v>5833</v>
      </c>
      <c r="X190" t="s">
        <v>5834</v>
      </c>
      <c r="AC190" t="s">
        <v>5835</v>
      </c>
      <c r="AD190" t="s">
        <v>5836</v>
      </c>
      <c r="AF190" t="s">
        <v>5837</v>
      </c>
    </row>
    <row r="191" spans="7:32" x14ac:dyDescent="0.35">
      <c r="G191" t="s">
        <v>2286</v>
      </c>
      <c r="L191" t="s">
        <v>5838</v>
      </c>
      <c r="P191" t="s">
        <v>5839</v>
      </c>
      <c r="Q191" t="s">
        <v>5840</v>
      </c>
      <c r="U191" t="s">
        <v>5841</v>
      </c>
      <c r="W191" t="s">
        <v>5842</v>
      </c>
      <c r="X191" t="s">
        <v>5843</v>
      </c>
      <c r="AC191" t="s">
        <v>5844</v>
      </c>
      <c r="AD191" t="s">
        <v>5845</v>
      </c>
      <c r="AF191" t="s">
        <v>5846</v>
      </c>
    </row>
    <row r="192" spans="7:32" x14ac:dyDescent="0.35">
      <c r="G192" t="s">
        <v>2287</v>
      </c>
      <c r="L192" t="s">
        <v>4512</v>
      </c>
      <c r="P192" t="s">
        <v>5847</v>
      </c>
      <c r="Q192" t="s">
        <v>5848</v>
      </c>
      <c r="U192" t="s">
        <v>5849</v>
      </c>
      <c r="W192" t="s">
        <v>5850</v>
      </c>
      <c r="X192" t="s">
        <v>5851</v>
      </c>
      <c r="AC192" t="s">
        <v>5852</v>
      </c>
      <c r="AD192" t="s">
        <v>5853</v>
      </c>
      <c r="AF192" t="s">
        <v>5854</v>
      </c>
    </row>
    <row r="193" spans="7:32" x14ac:dyDescent="0.35">
      <c r="G193" t="s">
        <v>2290</v>
      </c>
      <c r="L193" t="s">
        <v>5855</v>
      </c>
      <c r="P193" t="s">
        <v>5856</v>
      </c>
      <c r="Q193" t="s">
        <v>5857</v>
      </c>
      <c r="U193" t="s">
        <v>5858</v>
      </c>
      <c r="W193" t="s">
        <v>5859</v>
      </c>
      <c r="X193" t="s">
        <v>5860</v>
      </c>
      <c r="AC193" t="s">
        <v>5861</v>
      </c>
      <c r="AD193" t="s">
        <v>5862</v>
      </c>
      <c r="AF193" t="s">
        <v>5863</v>
      </c>
    </row>
    <row r="194" spans="7:32" x14ac:dyDescent="0.35">
      <c r="G194" t="s">
        <v>2289</v>
      </c>
      <c r="L194" t="s">
        <v>5864</v>
      </c>
      <c r="P194" t="s">
        <v>5865</v>
      </c>
      <c r="Q194" t="s">
        <v>5866</v>
      </c>
      <c r="U194" t="s">
        <v>5867</v>
      </c>
      <c r="W194" t="s">
        <v>5868</v>
      </c>
      <c r="X194" t="s">
        <v>5869</v>
      </c>
      <c r="AC194" t="s">
        <v>5870</v>
      </c>
      <c r="AD194" t="s">
        <v>5871</v>
      </c>
      <c r="AF194" t="s">
        <v>5872</v>
      </c>
    </row>
    <row r="195" spans="7:32" x14ac:dyDescent="0.35">
      <c r="G195" t="s">
        <v>441</v>
      </c>
      <c r="L195" t="s">
        <v>5873</v>
      </c>
      <c r="P195" t="s">
        <v>5874</v>
      </c>
      <c r="Q195" t="s">
        <v>5875</v>
      </c>
      <c r="U195" t="s">
        <v>5876</v>
      </c>
      <c r="W195" t="s">
        <v>5877</v>
      </c>
      <c r="X195" t="s">
        <v>5878</v>
      </c>
      <c r="AC195" t="s">
        <v>5879</v>
      </c>
      <c r="AD195" t="s">
        <v>5880</v>
      </c>
      <c r="AF195" t="s">
        <v>5881</v>
      </c>
    </row>
    <row r="196" spans="7:32" x14ac:dyDescent="0.35">
      <c r="G196" t="s">
        <v>442</v>
      </c>
      <c r="L196" t="s">
        <v>5882</v>
      </c>
      <c r="P196" t="s">
        <v>5883</v>
      </c>
      <c r="Q196" t="s">
        <v>5884</v>
      </c>
      <c r="U196" t="s">
        <v>5885</v>
      </c>
      <c r="W196" t="s">
        <v>5886</v>
      </c>
      <c r="X196" t="s">
        <v>5887</v>
      </c>
      <c r="AC196" t="s">
        <v>5888</v>
      </c>
      <c r="AD196" t="s">
        <v>5889</v>
      </c>
      <c r="AF196" t="s">
        <v>5890</v>
      </c>
    </row>
    <row r="197" spans="7:32" x14ac:dyDescent="0.35">
      <c r="G197" t="s">
        <v>443</v>
      </c>
      <c r="L197" t="s">
        <v>5891</v>
      </c>
      <c r="P197" t="s">
        <v>5892</v>
      </c>
      <c r="Q197" t="s">
        <v>5893</v>
      </c>
      <c r="U197" t="s">
        <v>5894</v>
      </c>
      <c r="W197" t="s">
        <v>5895</v>
      </c>
      <c r="X197" t="s">
        <v>5896</v>
      </c>
      <c r="AC197" t="s">
        <v>5897</v>
      </c>
      <c r="AD197" t="s">
        <v>5898</v>
      </c>
      <c r="AF197" t="s">
        <v>5899</v>
      </c>
    </row>
    <row r="198" spans="7:32" x14ac:dyDescent="0.35">
      <c r="G198" t="s">
        <v>2291</v>
      </c>
      <c r="L198" t="s">
        <v>5900</v>
      </c>
      <c r="P198" t="s">
        <v>5901</v>
      </c>
      <c r="Q198" t="s">
        <v>5529</v>
      </c>
      <c r="U198" t="s">
        <v>5902</v>
      </c>
      <c r="W198" t="s">
        <v>5903</v>
      </c>
      <c r="X198" t="s">
        <v>5904</v>
      </c>
      <c r="AC198" t="s">
        <v>5905</v>
      </c>
      <c r="AD198" t="s">
        <v>5123</v>
      </c>
      <c r="AF198" t="s">
        <v>5906</v>
      </c>
    </row>
    <row r="199" spans="7:32" x14ac:dyDescent="0.35">
      <c r="G199" t="s">
        <v>2292</v>
      </c>
      <c r="L199" t="s">
        <v>5907</v>
      </c>
      <c r="P199" t="s">
        <v>5908</v>
      </c>
      <c r="Q199" t="s">
        <v>5909</v>
      </c>
      <c r="U199" t="s">
        <v>5910</v>
      </c>
      <c r="W199" t="s">
        <v>5911</v>
      </c>
      <c r="X199" t="s">
        <v>5912</v>
      </c>
      <c r="AC199" t="s">
        <v>3340</v>
      </c>
      <c r="AD199" t="s">
        <v>5913</v>
      </c>
      <c r="AF199" t="s">
        <v>5914</v>
      </c>
    </row>
    <row r="200" spans="7:32" x14ac:dyDescent="0.35">
      <c r="G200" t="s">
        <v>444</v>
      </c>
      <c r="L200" t="s">
        <v>5915</v>
      </c>
      <c r="P200" t="s">
        <v>5916</v>
      </c>
      <c r="Q200" t="s">
        <v>5917</v>
      </c>
      <c r="U200" t="s">
        <v>5918</v>
      </c>
      <c r="W200" t="s">
        <v>2474</v>
      </c>
      <c r="X200" t="s">
        <v>5919</v>
      </c>
      <c r="AC200" t="s">
        <v>5920</v>
      </c>
      <c r="AD200" t="s">
        <v>5921</v>
      </c>
      <c r="AF200" t="s">
        <v>5922</v>
      </c>
    </row>
    <row r="201" spans="7:32" x14ac:dyDescent="0.35">
      <c r="G201" t="s">
        <v>243</v>
      </c>
      <c r="L201" t="s">
        <v>5923</v>
      </c>
      <c r="P201" t="s">
        <v>5924</v>
      </c>
      <c r="Q201" t="s">
        <v>5925</v>
      </c>
      <c r="U201" t="s">
        <v>5926</v>
      </c>
      <c r="W201" t="s">
        <v>5927</v>
      </c>
      <c r="X201" t="s">
        <v>5928</v>
      </c>
      <c r="AC201" t="s">
        <v>5929</v>
      </c>
      <c r="AD201" t="s">
        <v>5930</v>
      </c>
      <c r="AF201" t="s">
        <v>5931</v>
      </c>
    </row>
    <row r="202" spans="7:32" x14ac:dyDescent="0.35">
      <c r="G202" t="s">
        <v>2293</v>
      </c>
      <c r="L202" t="s">
        <v>5932</v>
      </c>
      <c r="P202" t="s">
        <v>5933</v>
      </c>
      <c r="Q202" t="s">
        <v>5934</v>
      </c>
      <c r="U202" t="s">
        <v>5935</v>
      </c>
      <c r="W202" t="s">
        <v>5936</v>
      </c>
      <c r="X202" t="s">
        <v>5937</v>
      </c>
      <c r="AC202" t="s">
        <v>5938</v>
      </c>
      <c r="AD202" t="s">
        <v>5939</v>
      </c>
      <c r="AF202" t="s">
        <v>5940</v>
      </c>
    </row>
    <row r="203" spans="7:32" x14ac:dyDescent="0.35">
      <c r="G203" t="s">
        <v>445</v>
      </c>
      <c r="L203" t="s">
        <v>5941</v>
      </c>
      <c r="P203" t="s">
        <v>5942</v>
      </c>
      <c r="Q203" t="s">
        <v>5466</v>
      </c>
      <c r="U203" t="s">
        <v>5943</v>
      </c>
      <c r="W203" t="s">
        <v>5944</v>
      </c>
      <c r="X203" t="s">
        <v>5945</v>
      </c>
      <c r="AC203" t="s">
        <v>5946</v>
      </c>
      <c r="AD203" t="s">
        <v>5947</v>
      </c>
      <c r="AF203" t="s">
        <v>5168</v>
      </c>
    </row>
    <row r="204" spans="7:32" x14ac:dyDescent="0.35">
      <c r="G204" t="s">
        <v>446</v>
      </c>
      <c r="L204" t="s">
        <v>5948</v>
      </c>
      <c r="P204" t="s">
        <v>5949</v>
      </c>
      <c r="Q204" t="s">
        <v>5950</v>
      </c>
      <c r="U204" t="s">
        <v>5951</v>
      </c>
      <c r="W204" t="s">
        <v>5952</v>
      </c>
      <c r="X204" t="s">
        <v>5953</v>
      </c>
      <c r="AC204" t="s">
        <v>5954</v>
      </c>
      <c r="AD204" t="s">
        <v>5955</v>
      </c>
      <c r="AF204" t="s">
        <v>5956</v>
      </c>
    </row>
    <row r="205" spans="7:32" x14ac:dyDescent="0.35">
      <c r="G205" t="s">
        <v>2294</v>
      </c>
      <c r="L205" t="s">
        <v>5957</v>
      </c>
      <c r="P205" t="s">
        <v>5958</v>
      </c>
      <c r="Q205" t="s">
        <v>5959</v>
      </c>
      <c r="U205" t="s">
        <v>5960</v>
      </c>
      <c r="W205" t="s">
        <v>5961</v>
      </c>
      <c r="X205" t="s">
        <v>5962</v>
      </c>
      <c r="AC205" t="s">
        <v>5963</v>
      </c>
      <c r="AD205" t="s">
        <v>5964</v>
      </c>
      <c r="AF205" t="s">
        <v>5965</v>
      </c>
    </row>
    <row r="206" spans="7:32" x14ac:dyDescent="0.35">
      <c r="G206" t="s">
        <v>447</v>
      </c>
      <c r="L206" t="s">
        <v>5966</v>
      </c>
      <c r="P206" t="s">
        <v>5967</v>
      </c>
      <c r="Q206" t="s">
        <v>5968</v>
      </c>
      <c r="U206" t="s">
        <v>5969</v>
      </c>
      <c r="W206" t="s">
        <v>5970</v>
      </c>
      <c r="X206" t="s">
        <v>5971</v>
      </c>
      <c r="AC206" t="s">
        <v>5972</v>
      </c>
      <c r="AD206" t="s">
        <v>5973</v>
      </c>
      <c r="AF206" t="s">
        <v>5974</v>
      </c>
    </row>
    <row r="207" spans="7:32" x14ac:dyDescent="0.35">
      <c r="G207" t="s">
        <v>448</v>
      </c>
      <c r="L207" t="s">
        <v>5975</v>
      </c>
      <c r="P207" t="s">
        <v>5976</v>
      </c>
      <c r="Q207" t="s">
        <v>5977</v>
      </c>
      <c r="U207" t="s">
        <v>5978</v>
      </c>
      <c r="W207" t="s">
        <v>5979</v>
      </c>
      <c r="X207" t="s">
        <v>5980</v>
      </c>
      <c r="AC207" t="s">
        <v>5981</v>
      </c>
      <c r="AD207" t="s">
        <v>5982</v>
      </c>
      <c r="AF207" t="s">
        <v>5983</v>
      </c>
    </row>
    <row r="208" spans="7:32" x14ac:dyDescent="0.35">
      <c r="G208" t="s">
        <v>2295</v>
      </c>
      <c r="L208" t="s">
        <v>5984</v>
      </c>
      <c r="P208" t="s">
        <v>5985</v>
      </c>
      <c r="Q208" t="s">
        <v>5986</v>
      </c>
      <c r="U208" t="s">
        <v>5987</v>
      </c>
      <c r="W208" t="s">
        <v>5988</v>
      </c>
      <c r="X208" t="s">
        <v>5989</v>
      </c>
      <c r="AC208" t="s">
        <v>5990</v>
      </c>
      <c r="AD208" t="s">
        <v>5991</v>
      </c>
      <c r="AF208" t="s">
        <v>5236</v>
      </c>
    </row>
    <row r="209" spans="7:32" x14ac:dyDescent="0.35">
      <c r="G209" t="s">
        <v>227</v>
      </c>
      <c r="L209" t="s">
        <v>5992</v>
      </c>
      <c r="P209" t="s">
        <v>5993</v>
      </c>
      <c r="Q209" t="s">
        <v>5994</v>
      </c>
      <c r="U209" t="s">
        <v>5995</v>
      </c>
      <c r="W209" t="s">
        <v>5996</v>
      </c>
      <c r="X209" t="s">
        <v>5997</v>
      </c>
      <c r="AC209" t="s">
        <v>5998</v>
      </c>
      <c r="AD209" t="s">
        <v>5999</v>
      </c>
      <c r="AF209" t="s">
        <v>6000</v>
      </c>
    </row>
    <row r="210" spans="7:32" x14ac:dyDescent="0.35">
      <c r="G210" t="s">
        <v>2296</v>
      </c>
      <c r="L210" t="s">
        <v>6001</v>
      </c>
      <c r="P210" t="s">
        <v>6002</v>
      </c>
      <c r="Q210" t="s">
        <v>6003</v>
      </c>
      <c r="U210" t="s">
        <v>6004</v>
      </c>
      <c r="W210" t="s">
        <v>6005</v>
      </c>
      <c r="X210" t="s">
        <v>6006</v>
      </c>
      <c r="AC210" t="s">
        <v>4407</v>
      </c>
      <c r="AD210" t="s">
        <v>6007</v>
      </c>
      <c r="AF210" t="s">
        <v>6008</v>
      </c>
    </row>
    <row r="211" spans="7:32" x14ac:dyDescent="0.35">
      <c r="G211" t="s">
        <v>449</v>
      </c>
      <c r="L211" t="s">
        <v>6009</v>
      </c>
      <c r="P211" t="s">
        <v>6010</v>
      </c>
      <c r="Q211" t="s">
        <v>6011</v>
      </c>
      <c r="U211" t="s">
        <v>6012</v>
      </c>
      <c r="W211" t="s">
        <v>6013</v>
      </c>
      <c r="X211" t="s">
        <v>6014</v>
      </c>
      <c r="AC211" t="s">
        <v>6015</v>
      </c>
      <c r="AD211" t="s">
        <v>6016</v>
      </c>
      <c r="AF211" t="s">
        <v>6017</v>
      </c>
    </row>
    <row r="212" spans="7:32" x14ac:dyDescent="0.35">
      <c r="G212" t="s">
        <v>450</v>
      </c>
      <c r="L212" t="s">
        <v>6018</v>
      </c>
      <c r="P212" t="s">
        <v>6019</v>
      </c>
      <c r="Q212" t="s">
        <v>6020</v>
      </c>
      <c r="U212" t="s">
        <v>6021</v>
      </c>
      <c r="W212" t="s">
        <v>6022</v>
      </c>
      <c r="X212" t="s">
        <v>6023</v>
      </c>
      <c r="AC212" t="s">
        <v>6024</v>
      </c>
      <c r="AD212" t="s">
        <v>6025</v>
      </c>
      <c r="AF212" t="s">
        <v>6026</v>
      </c>
    </row>
    <row r="213" spans="7:32" x14ac:dyDescent="0.35">
      <c r="G213" t="s">
        <v>2297</v>
      </c>
      <c r="L213" t="s">
        <v>6027</v>
      </c>
      <c r="P213" t="s">
        <v>6028</v>
      </c>
      <c r="Q213" t="s">
        <v>6029</v>
      </c>
      <c r="U213" t="s">
        <v>6030</v>
      </c>
      <c r="W213" t="s">
        <v>6031</v>
      </c>
      <c r="X213" t="s">
        <v>6032</v>
      </c>
      <c r="AC213" t="s">
        <v>6033</v>
      </c>
      <c r="AD213" t="s">
        <v>6034</v>
      </c>
      <c r="AF213" t="s">
        <v>6035</v>
      </c>
    </row>
    <row r="214" spans="7:32" x14ac:dyDescent="0.35">
      <c r="G214" t="s">
        <v>451</v>
      </c>
      <c r="L214" t="s">
        <v>6036</v>
      </c>
      <c r="P214" t="s">
        <v>6037</v>
      </c>
      <c r="Q214" t="s">
        <v>6038</v>
      </c>
      <c r="U214" t="s">
        <v>6039</v>
      </c>
      <c r="W214" t="s">
        <v>6040</v>
      </c>
      <c r="X214" t="s">
        <v>6041</v>
      </c>
      <c r="AC214" t="s">
        <v>6042</v>
      </c>
      <c r="AD214" t="s">
        <v>6043</v>
      </c>
      <c r="AF214" t="s">
        <v>6044</v>
      </c>
    </row>
    <row r="215" spans="7:32" x14ac:dyDescent="0.35">
      <c r="G215" t="s">
        <v>452</v>
      </c>
      <c r="L215" t="s">
        <v>6045</v>
      </c>
      <c r="P215" t="s">
        <v>6046</v>
      </c>
      <c r="Q215" t="s">
        <v>6047</v>
      </c>
      <c r="U215" t="s">
        <v>6048</v>
      </c>
      <c r="W215" t="s">
        <v>6049</v>
      </c>
      <c r="X215" t="s">
        <v>6050</v>
      </c>
      <c r="AC215" t="s">
        <v>6051</v>
      </c>
      <c r="AD215" t="s">
        <v>6052</v>
      </c>
      <c r="AF215" t="s">
        <v>6053</v>
      </c>
    </row>
    <row r="216" spans="7:32" x14ac:dyDescent="0.35">
      <c r="G216" t="s">
        <v>2298</v>
      </c>
      <c r="L216" t="s">
        <v>4011</v>
      </c>
      <c r="P216" t="s">
        <v>6054</v>
      </c>
      <c r="Q216" t="s">
        <v>6055</v>
      </c>
      <c r="U216" t="s">
        <v>6056</v>
      </c>
      <c r="W216" t="s">
        <v>6057</v>
      </c>
      <c r="X216" t="s">
        <v>6058</v>
      </c>
      <c r="AC216" t="s">
        <v>6059</v>
      </c>
      <c r="AD216" t="s">
        <v>6060</v>
      </c>
      <c r="AF216" t="s">
        <v>6061</v>
      </c>
    </row>
    <row r="217" spans="7:32" x14ac:dyDescent="0.35">
      <c r="G217" t="s">
        <v>2299</v>
      </c>
      <c r="L217" t="s">
        <v>6062</v>
      </c>
      <c r="P217" t="s">
        <v>6063</v>
      </c>
      <c r="Q217" t="s">
        <v>4333</v>
      </c>
      <c r="U217" t="s">
        <v>6064</v>
      </c>
      <c r="W217" t="s">
        <v>6065</v>
      </c>
      <c r="X217" t="s">
        <v>6066</v>
      </c>
      <c r="AC217" t="s">
        <v>6067</v>
      </c>
      <c r="AD217" t="s">
        <v>6068</v>
      </c>
      <c r="AF217" t="s">
        <v>6069</v>
      </c>
    </row>
    <row r="218" spans="7:32" x14ac:dyDescent="0.35">
      <c r="G218" t="s">
        <v>2300</v>
      </c>
      <c r="L218" t="s">
        <v>6070</v>
      </c>
      <c r="P218" t="s">
        <v>4212</v>
      </c>
      <c r="Q218" t="s">
        <v>6071</v>
      </c>
      <c r="U218" t="s">
        <v>6072</v>
      </c>
      <c r="W218" t="s">
        <v>6073</v>
      </c>
      <c r="X218" t="s">
        <v>6074</v>
      </c>
      <c r="AC218" t="s">
        <v>6075</v>
      </c>
      <c r="AD218" t="s">
        <v>6076</v>
      </c>
      <c r="AF218" t="s">
        <v>6077</v>
      </c>
    </row>
    <row r="219" spans="7:32" x14ac:dyDescent="0.35">
      <c r="G219" t="s">
        <v>453</v>
      </c>
      <c r="L219" t="s">
        <v>6078</v>
      </c>
      <c r="P219" t="s">
        <v>6079</v>
      </c>
      <c r="Q219" t="s">
        <v>6080</v>
      </c>
      <c r="U219" t="s">
        <v>6081</v>
      </c>
      <c r="W219" t="s">
        <v>6082</v>
      </c>
      <c r="X219" t="s">
        <v>6083</v>
      </c>
      <c r="AC219" t="s">
        <v>6084</v>
      </c>
      <c r="AD219" t="s">
        <v>6085</v>
      </c>
      <c r="AF219" t="s">
        <v>6086</v>
      </c>
    </row>
    <row r="220" spans="7:32" x14ac:dyDescent="0.35">
      <c r="G220" t="s">
        <v>454</v>
      </c>
      <c r="L220" t="s">
        <v>6087</v>
      </c>
      <c r="P220" t="s">
        <v>6088</v>
      </c>
      <c r="Q220" t="s">
        <v>6089</v>
      </c>
      <c r="U220" t="s">
        <v>6090</v>
      </c>
      <c r="W220" t="s">
        <v>6091</v>
      </c>
      <c r="X220" t="s">
        <v>6092</v>
      </c>
      <c r="AC220" t="s">
        <v>6093</v>
      </c>
      <c r="AD220" t="s">
        <v>6094</v>
      </c>
      <c r="AF220" t="s">
        <v>6095</v>
      </c>
    </row>
    <row r="221" spans="7:32" x14ac:dyDescent="0.35">
      <c r="G221" t="s">
        <v>455</v>
      </c>
      <c r="L221" t="s">
        <v>6096</v>
      </c>
      <c r="P221" t="s">
        <v>6097</v>
      </c>
      <c r="Q221" t="s">
        <v>6098</v>
      </c>
      <c r="U221" t="s">
        <v>6099</v>
      </c>
      <c r="W221" t="s">
        <v>6100</v>
      </c>
      <c r="X221" t="s">
        <v>6101</v>
      </c>
      <c r="AC221" t="s">
        <v>6102</v>
      </c>
      <c r="AD221" t="s">
        <v>6103</v>
      </c>
      <c r="AF221" t="s">
        <v>6104</v>
      </c>
    </row>
    <row r="222" spans="7:32" x14ac:dyDescent="0.35">
      <c r="G222" t="s">
        <v>6105</v>
      </c>
      <c r="L222" t="s">
        <v>6106</v>
      </c>
      <c r="P222" t="s">
        <v>6107</v>
      </c>
      <c r="U222" t="s">
        <v>5730</v>
      </c>
      <c r="W222" t="s">
        <v>6108</v>
      </c>
      <c r="X222" t="s">
        <v>6109</v>
      </c>
      <c r="AC222" t="s">
        <v>6110</v>
      </c>
      <c r="AD222" t="s">
        <v>6111</v>
      </c>
      <c r="AF222" t="s">
        <v>6112</v>
      </c>
    </row>
    <row r="223" spans="7:32" x14ac:dyDescent="0.35">
      <c r="G223" t="s">
        <v>456</v>
      </c>
      <c r="L223" t="s">
        <v>6113</v>
      </c>
      <c r="P223" t="s">
        <v>6114</v>
      </c>
      <c r="U223" t="s">
        <v>6115</v>
      </c>
      <c r="W223" t="s">
        <v>6116</v>
      </c>
      <c r="X223" t="s">
        <v>6117</v>
      </c>
      <c r="AC223" t="s">
        <v>6118</v>
      </c>
      <c r="AD223" t="s">
        <v>6119</v>
      </c>
      <c r="AF223" t="s">
        <v>6120</v>
      </c>
    </row>
    <row r="224" spans="7:32" x14ac:dyDescent="0.35">
      <c r="G224" t="s">
        <v>2301</v>
      </c>
      <c r="L224" t="s">
        <v>5215</v>
      </c>
      <c r="P224" t="s">
        <v>6121</v>
      </c>
      <c r="U224" t="s">
        <v>6122</v>
      </c>
      <c r="W224" t="s">
        <v>6123</v>
      </c>
      <c r="X224" t="s">
        <v>6124</v>
      </c>
      <c r="AC224" t="s">
        <v>6125</v>
      </c>
      <c r="AD224" t="s">
        <v>6126</v>
      </c>
      <c r="AF224" t="s">
        <v>6127</v>
      </c>
    </row>
    <row r="225" spans="7:32" x14ac:dyDescent="0.35">
      <c r="G225" t="s">
        <v>2302</v>
      </c>
      <c r="L225" t="s">
        <v>6128</v>
      </c>
      <c r="P225" t="s">
        <v>6129</v>
      </c>
      <c r="U225" t="s">
        <v>5599</v>
      </c>
      <c r="W225" t="s">
        <v>5261</v>
      </c>
      <c r="X225" t="s">
        <v>5020</v>
      </c>
      <c r="AC225" t="s">
        <v>2362</v>
      </c>
      <c r="AD225" t="s">
        <v>6130</v>
      </c>
      <c r="AF225" t="s">
        <v>6131</v>
      </c>
    </row>
    <row r="226" spans="7:32" x14ac:dyDescent="0.35">
      <c r="G226" t="s">
        <v>457</v>
      </c>
      <c r="L226" t="s">
        <v>6132</v>
      </c>
      <c r="P226" t="s">
        <v>6133</v>
      </c>
      <c r="U226" t="s">
        <v>6134</v>
      </c>
      <c r="W226" t="s">
        <v>6135</v>
      </c>
      <c r="X226" t="s">
        <v>6136</v>
      </c>
      <c r="AC226" t="s">
        <v>6137</v>
      </c>
      <c r="AD226" t="s">
        <v>6138</v>
      </c>
      <c r="AF226" t="s">
        <v>6139</v>
      </c>
    </row>
    <row r="227" spans="7:32" x14ac:dyDescent="0.35">
      <c r="G227" t="s">
        <v>458</v>
      </c>
      <c r="L227" t="s">
        <v>6140</v>
      </c>
      <c r="P227" t="s">
        <v>6141</v>
      </c>
      <c r="U227" t="s">
        <v>6142</v>
      </c>
      <c r="W227" t="s">
        <v>6143</v>
      </c>
      <c r="X227" t="s">
        <v>6144</v>
      </c>
      <c r="AC227" t="s">
        <v>6145</v>
      </c>
      <c r="AD227" t="s">
        <v>6146</v>
      </c>
      <c r="AF227" t="s">
        <v>6147</v>
      </c>
    </row>
    <row r="228" spans="7:32" x14ac:dyDescent="0.35">
      <c r="G228" t="s">
        <v>459</v>
      </c>
      <c r="L228" t="s">
        <v>6148</v>
      </c>
      <c r="P228" t="s">
        <v>6149</v>
      </c>
      <c r="W228" t="s">
        <v>6150</v>
      </c>
      <c r="X228" t="s">
        <v>6151</v>
      </c>
      <c r="AC228" t="s">
        <v>6152</v>
      </c>
      <c r="AD228" t="s">
        <v>6153</v>
      </c>
      <c r="AF228" t="s">
        <v>6154</v>
      </c>
    </row>
    <row r="229" spans="7:32" x14ac:dyDescent="0.35">
      <c r="G229" t="s">
        <v>460</v>
      </c>
      <c r="L229" t="s">
        <v>6155</v>
      </c>
      <c r="P229" t="s">
        <v>6156</v>
      </c>
      <c r="X229" t="s">
        <v>6157</v>
      </c>
      <c r="AC229" t="s">
        <v>6158</v>
      </c>
      <c r="AD229" t="s">
        <v>6159</v>
      </c>
      <c r="AF229" t="s">
        <v>6160</v>
      </c>
    </row>
    <row r="230" spans="7:32" x14ac:dyDescent="0.35">
      <c r="G230" t="s">
        <v>2303</v>
      </c>
      <c r="L230" t="s">
        <v>6161</v>
      </c>
      <c r="P230" t="s">
        <v>6162</v>
      </c>
      <c r="X230" t="s">
        <v>6163</v>
      </c>
      <c r="AC230" t="s">
        <v>6164</v>
      </c>
      <c r="AD230" t="s">
        <v>6165</v>
      </c>
      <c r="AF230" t="s">
        <v>6166</v>
      </c>
    </row>
    <row r="231" spans="7:32" x14ac:dyDescent="0.35">
      <c r="G231" t="s">
        <v>461</v>
      </c>
      <c r="L231" t="s">
        <v>6167</v>
      </c>
      <c r="P231" t="s">
        <v>6168</v>
      </c>
      <c r="X231" t="s">
        <v>6169</v>
      </c>
      <c r="AC231" t="s">
        <v>6170</v>
      </c>
      <c r="AD231" t="s">
        <v>6171</v>
      </c>
      <c r="AF231" t="s">
        <v>6172</v>
      </c>
    </row>
    <row r="232" spans="7:32" x14ac:dyDescent="0.35">
      <c r="G232" t="s">
        <v>2304</v>
      </c>
      <c r="L232" t="s">
        <v>6173</v>
      </c>
      <c r="P232" t="s">
        <v>6174</v>
      </c>
      <c r="X232" t="s">
        <v>6175</v>
      </c>
      <c r="AC232" t="s">
        <v>6176</v>
      </c>
      <c r="AD232" t="s">
        <v>6177</v>
      </c>
      <c r="AF232" t="s">
        <v>6178</v>
      </c>
    </row>
    <row r="233" spans="7:32" x14ac:dyDescent="0.35">
      <c r="G233" t="s">
        <v>2305</v>
      </c>
      <c r="L233" t="s">
        <v>6179</v>
      </c>
      <c r="P233" t="s">
        <v>6180</v>
      </c>
      <c r="X233" t="s">
        <v>6181</v>
      </c>
      <c r="AC233" t="s">
        <v>6182</v>
      </c>
      <c r="AD233" t="s">
        <v>5639</v>
      </c>
      <c r="AF233" t="s">
        <v>6183</v>
      </c>
    </row>
    <row r="234" spans="7:32" x14ac:dyDescent="0.35">
      <c r="G234" t="s">
        <v>462</v>
      </c>
      <c r="L234" t="s">
        <v>6184</v>
      </c>
      <c r="P234" t="s">
        <v>6185</v>
      </c>
      <c r="X234" t="s">
        <v>5558</v>
      </c>
      <c r="AC234" t="s">
        <v>6186</v>
      </c>
      <c r="AD234" t="s">
        <v>5582</v>
      </c>
      <c r="AF234" t="s">
        <v>6187</v>
      </c>
    </row>
    <row r="235" spans="7:32" x14ac:dyDescent="0.35">
      <c r="G235" t="s">
        <v>463</v>
      </c>
      <c r="L235" t="s">
        <v>6188</v>
      </c>
      <c r="P235" t="s">
        <v>6189</v>
      </c>
      <c r="X235" t="s">
        <v>6190</v>
      </c>
      <c r="AC235" t="s">
        <v>6191</v>
      </c>
      <c r="AD235" t="s">
        <v>4155</v>
      </c>
      <c r="AF235" t="s">
        <v>6192</v>
      </c>
    </row>
    <row r="236" spans="7:32" x14ac:dyDescent="0.35">
      <c r="G236" t="s">
        <v>464</v>
      </c>
      <c r="L236" t="s">
        <v>6193</v>
      </c>
      <c r="P236" t="s">
        <v>6194</v>
      </c>
      <c r="X236" t="s">
        <v>6195</v>
      </c>
      <c r="AC236" t="s">
        <v>4232</v>
      </c>
      <c r="AD236" t="s">
        <v>6196</v>
      </c>
      <c r="AF236" t="s">
        <v>6197</v>
      </c>
    </row>
    <row r="237" spans="7:32" x14ac:dyDescent="0.35">
      <c r="G237" t="s">
        <v>465</v>
      </c>
      <c r="L237" t="s">
        <v>6198</v>
      </c>
      <c r="P237" t="s">
        <v>5720</v>
      </c>
      <c r="X237" t="s">
        <v>6199</v>
      </c>
      <c r="AC237" t="s">
        <v>6200</v>
      </c>
      <c r="AD237" t="s">
        <v>5036</v>
      </c>
      <c r="AF237" t="s">
        <v>6201</v>
      </c>
    </row>
    <row r="238" spans="7:32" x14ac:dyDescent="0.35">
      <c r="G238" t="s">
        <v>2306</v>
      </c>
      <c r="L238" t="s">
        <v>6202</v>
      </c>
      <c r="P238" t="s">
        <v>6203</v>
      </c>
      <c r="X238" t="s">
        <v>6204</v>
      </c>
      <c r="AC238" t="s">
        <v>6205</v>
      </c>
      <c r="AD238" t="s">
        <v>6206</v>
      </c>
      <c r="AF238" t="s">
        <v>6207</v>
      </c>
    </row>
    <row r="239" spans="7:32" x14ac:dyDescent="0.35">
      <c r="G239" t="s">
        <v>466</v>
      </c>
      <c r="L239" t="s">
        <v>6208</v>
      </c>
      <c r="P239" t="s">
        <v>6209</v>
      </c>
      <c r="X239" t="s">
        <v>6210</v>
      </c>
      <c r="AC239" t="s">
        <v>6211</v>
      </c>
      <c r="AD239" t="s">
        <v>6212</v>
      </c>
      <c r="AF239" t="s">
        <v>6213</v>
      </c>
    </row>
    <row r="240" spans="7:32" x14ac:dyDescent="0.35">
      <c r="G240" t="s">
        <v>467</v>
      </c>
      <c r="L240" t="s">
        <v>6214</v>
      </c>
      <c r="P240" t="s">
        <v>6215</v>
      </c>
      <c r="X240" t="s">
        <v>6216</v>
      </c>
      <c r="AC240" t="s">
        <v>6217</v>
      </c>
      <c r="AD240" t="s">
        <v>6218</v>
      </c>
      <c r="AF240" t="s">
        <v>6219</v>
      </c>
    </row>
    <row r="241" spans="7:32" x14ac:dyDescent="0.35">
      <c r="G241" t="s">
        <v>6220</v>
      </c>
      <c r="L241" t="s">
        <v>6221</v>
      </c>
      <c r="P241" t="s">
        <v>6222</v>
      </c>
      <c r="X241" t="s">
        <v>4428</v>
      </c>
      <c r="AC241" t="s">
        <v>6223</v>
      </c>
      <c r="AD241" t="s">
        <v>6224</v>
      </c>
      <c r="AF241" t="s">
        <v>6225</v>
      </c>
    </row>
    <row r="242" spans="7:32" x14ac:dyDescent="0.35">
      <c r="G242" t="s">
        <v>468</v>
      </c>
      <c r="L242" t="s">
        <v>6226</v>
      </c>
      <c r="P242" t="s">
        <v>6227</v>
      </c>
      <c r="X242" t="s">
        <v>6228</v>
      </c>
      <c r="AC242" t="s">
        <v>6229</v>
      </c>
      <c r="AD242" t="s">
        <v>6230</v>
      </c>
      <c r="AF242" t="s">
        <v>6231</v>
      </c>
    </row>
    <row r="243" spans="7:32" x14ac:dyDescent="0.35">
      <c r="G243" t="s">
        <v>469</v>
      </c>
      <c r="L243" t="s">
        <v>6232</v>
      </c>
      <c r="P243" t="s">
        <v>6233</v>
      </c>
      <c r="X243" t="s">
        <v>6234</v>
      </c>
      <c r="AC243" t="s">
        <v>6235</v>
      </c>
      <c r="AD243" t="s">
        <v>6236</v>
      </c>
      <c r="AF243" t="s">
        <v>6237</v>
      </c>
    </row>
    <row r="244" spans="7:32" x14ac:dyDescent="0.35">
      <c r="G244" t="s">
        <v>470</v>
      </c>
      <c r="L244" t="s">
        <v>6238</v>
      </c>
      <c r="P244" t="s">
        <v>6239</v>
      </c>
      <c r="X244" t="s">
        <v>6240</v>
      </c>
      <c r="AC244" t="s">
        <v>6241</v>
      </c>
      <c r="AD244" t="s">
        <v>6242</v>
      </c>
      <c r="AF244" t="s">
        <v>6243</v>
      </c>
    </row>
    <row r="245" spans="7:32" x14ac:dyDescent="0.35">
      <c r="G245" t="s">
        <v>471</v>
      </c>
      <c r="L245" t="s">
        <v>6244</v>
      </c>
      <c r="P245" t="s">
        <v>6245</v>
      </c>
      <c r="X245" t="s">
        <v>6246</v>
      </c>
      <c r="AC245" t="s">
        <v>6247</v>
      </c>
      <c r="AD245" t="s">
        <v>6248</v>
      </c>
      <c r="AF245" t="s">
        <v>6249</v>
      </c>
    </row>
    <row r="246" spans="7:32" x14ac:dyDescent="0.35">
      <c r="G246" t="s">
        <v>472</v>
      </c>
      <c r="L246" t="s">
        <v>6250</v>
      </c>
      <c r="P246" t="s">
        <v>6251</v>
      </c>
      <c r="X246" t="s">
        <v>6252</v>
      </c>
      <c r="AC246" t="s">
        <v>6253</v>
      </c>
      <c r="AD246" t="s">
        <v>4212</v>
      </c>
      <c r="AF246" t="s">
        <v>6254</v>
      </c>
    </row>
    <row r="247" spans="7:32" x14ac:dyDescent="0.35">
      <c r="G247" t="s">
        <v>6255</v>
      </c>
      <c r="L247" t="s">
        <v>6256</v>
      </c>
      <c r="P247" t="s">
        <v>6257</v>
      </c>
      <c r="X247" t="s">
        <v>6258</v>
      </c>
      <c r="AC247" t="s">
        <v>6259</v>
      </c>
      <c r="AD247" t="s">
        <v>6260</v>
      </c>
      <c r="AF247" t="s">
        <v>6261</v>
      </c>
    </row>
    <row r="248" spans="7:32" x14ac:dyDescent="0.35">
      <c r="G248" t="s">
        <v>473</v>
      </c>
      <c r="L248" t="s">
        <v>6262</v>
      </c>
      <c r="P248" t="s">
        <v>6263</v>
      </c>
      <c r="X248" t="s">
        <v>6264</v>
      </c>
      <c r="AC248" t="s">
        <v>6265</v>
      </c>
      <c r="AD248" t="s">
        <v>6266</v>
      </c>
      <c r="AF248" t="s">
        <v>6267</v>
      </c>
    </row>
    <row r="249" spans="7:32" x14ac:dyDescent="0.35">
      <c r="G249" t="s">
        <v>474</v>
      </c>
      <c r="L249" t="s">
        <v>6268</v>
      </c>
      <c r="P249" t="s">
        <v>6269</v>
      </c>
      <c r="X249" t="s">
        <v>6270</v>
      </c>
      <c r="AC249" t="s">
        <v>6271</v>
      </c>
      <c r="AD249" t="s">
        <v>5759</v>
      </c>
      <c r="AF249" t="s">
        <v>6272</v>
      </c>
    </row>
    <row r="250" spans="7:32" x14ac:dyDescent="0.35">
      <c r="G250" t="s">
        <v>475</v>
      </c>
      <c r="L250" t="s">
        <v>6273</v>
      </c>
      <c r="P250" t="s">
        <v>6274</v>
      </c>
      <c r="X250" t="s">
        <v>6275</v>
      </c>
      <c r="AC250" t="s">
        <v>6276</v>
      </c>
      <c r="AD250" t="s">
        <v>6277</v>
      </c>
      <c r="AF250" t="s">
        <v>6278</v>
      </c>
    </row>
    <row r="251" spans="7:32" x14ac:dyDescent="0.35">
      <c r="G251" t="s">
        <v>229</v>
      </c>
      <c r="L251" t="s">
        <v>6279</v>
      </c>
      <c r="X251" t="s">
        <v>5241</v>
      </c>
      <c r="AC251" t="s">
        <v>6280</v>
      </c>
      <c r="AD251" t="s">
        <v>6281</v>
      </c>
      <c r="AF251" t="s">
        <v>6282</v>
      </c>
    </row>
    <row r="252" spans="7:32" x14ac:dyDescent="0.35">
      <c r="G252" t="s">
        <v>476</v>
      </c>
      <c r="L252" t="s">
        <v>6283</v>
      </c>
      <c r="X252" t="s">
        <v>5806</v>
      </c>
      <c r="AC252" t="s">
        <v>6284</v>
      </c>
      <c r="AD252" t="s">
        <v>6285</v>
      </c>
      <c r="AF252" t="s">
        <v>6286</v>
      </c>
    </row>
    <row r="253" spans="7:32" x14ac:dyDescent="0.35">
      <c r="G253" t="s">
        <v>2307</v>
      </c>
      <c r="L253" t="s">
        <v>6287</v>
      </c>
      <c r="X253" t="s">
        <v>6288</v>
      </c>
      <c r="AC253" t="s">
        <v>6289</v>
      </c>
      <c r="AD253" t="s">
        <v>6290</v>
      </c>
      <c r="AF253" t="s">
        <v>6291</v>
      </c>
    </row>
    <row r="254" spans="7:32" x14ac:dyDescent="0.35">
      <c r="G254" t="s">
        <v>2308</v>
      </c>
      <c r="L254" t="s">
        <v>6265</v>
      </c>
      <c r="X254" t="s">
        <v>6292</v>
      </c>
      <c r="AC254" t="s">
        <v>6293</v>
      </c>
      <c r="AD254" t="s">
        <v>6294</v>
      </c>
      <c r="AF254" t="s">
        <v>6295</v>
      </c>
    </row>
    <row r="255" spans="7:32" x14ac:dyDescent="0.35">
      <c r="G255" t="s">
        <v>2309</v>
      </c>
      <c r="L255" t="s">
        <v>6296</v>
      </c>
      <c r="X255" t="s">
        <v>6297</v>
      </c>
      <c r="AC255" t="s">
        <v>6298</v>
      </c>
      <c r="AD255" t="s">
        <v>6299</v>
      </c>
      <c r="AF255" t="s">
        <v>6300</v>
      </c>
    </row>
    <row r="256" spans="7:32" x14ac:dyDescent="0.35">
      <c r="G256" t="s">
        <v>2310</v>
      </c>
      <c r="L256" t="s">
        <v>6301</v>
      </c>
      <c r="X256" t="s">
        <v>6302</v>
      </c>
      <c r="AC256" t="s">
        <v>6303</v>
      </c>
      <c r="AD256" t="s">
        <v>6304</v>
      </c>
      <c r="AF256" t="s">
        <v>6305</v>
      </c>
    </row>
    <row r="257" spans="7:32" x14ac:dyDescent="0.35">
      <c r="G257" t="s">
        <v>477</v>
      </c>
      <c r="L257" t="s">
        <v>6306</v>
      </c>
      <c r="X257" t="s">
        <v>6307</v>
      </c>
      <c r="AC257" t="s">
        <v>6308</v>
      </c>
      <c r="AD257" t="s">
        <v>6309</v>
      </c>
      <c r="AF257" t="s">
        <v>6310</v>
      </c>
    </row>
    <row r="258" spans="7:32" x14ac:dyDescent="0.35">
      <c r="G258" t="s">
        <v>478</v>
      </c>
      <c r="L258" t="s">
        <v>6311</v>
      </c>
      <c r="X258" t="s">
        <v>6312</v>
      </c>
      <c r="AC258" t="s">
        <v>6313</v>
      </c>
      <c r="AD258" t="s">
        <v>6314</v>
      </c>
      <c r="AF258" t="s">
        <v>6315</v>
      </c>
    </row>
    <row r="259" spans="7:32" x14ac:dyDescent="0.35">
      <c r="G259" t="s">
        <v>2311</v>
      </c>
      <c r="L259" t="s">
        <v>6316</v>
      </c>
      <c r="X259" t="s">
        <v>6317</v>
      </c>
      <c r="AC259" t="s">
        <v>6318</v>
      </c>
      <c r="AD259" t="s">
        <v>6319</v>
      </c>
      <c r="AF259" t="s">
        <v>6320</v>
      </c>
    </row>
    <row r="260" spans="7:32" x14ac:dyDescent="0.35">
      <c r="G260" t="s">
        <v>6321</v>
      </c>
      <c r="L260" t="s">
        <v>6322</v>
      </c>
      <c r="X260" t="s">
        <v>6323</v>
      </c>
      <c r="AC260" t="s">
        <v>6324</v>
      </c>
      <c r="AD260" t="s">
        <v>6325</v>
      </c>
      <c r="AF260" t="s">
        <v>6326</v>
      </c>
    </row>
    <row r="261" spans="7:32" x14ac:dyDescent="0.35">
      <c r="G261" t="s">
        <v>479</v>
      </c>
      <c r="L261" t="s">
        <v>4917</v>
      </c>
      <c r="X261" t="s">
        <v>6327</v>
      </c>
      <c r="AC261" t="s">
        <v>6328</v>
      </c>
      <c r="AD261" t="s">
        <v>6329</v>
      </c>
      <c r="AF261" t="s">
        <v>6330</v>
      </c>
    </row>
    <row r="262" spans="7:32" x14ac:dyDescent="0.35">
      <c r="G262" t="s">
        <v>480</v>
      </c>
      <c r="L262" t="s">
        <v>6331</v>
      </c>
      <c r="X262" t="s">
        <v>6332</v>
      </c>
      <c r="AC262" t="s">
        <v>6333</v>
      </c>
      <c r="AD262" t="s">
        <v>6334</v>
      </c>
      <c r="AF262" t="s">
        <v>6335</v>
      </c>
    </row>
    <row r="263" spans="7:32" x14ac:dyDescent="0.35">
      <c r="G263" t="s">
        <v>481</v>
      </c>
      <c r="L263" t="s">
        <v>6336</v>
      </c>
      <c r="X263" t="s">
        <v>6337</v>
      </c>
      <c r="AC263" t="s">
        <v>6338</v>
      </c>
      <c r="AD263" t="s">
        <v>6339</v>
      </c>
      <c r="AF263" t="s">
        <v>6340</v>
      </c>
    </row>
    <row r="264" spans="7:32" x14ac:dyDescent="0.35">
      <c r="G264" t="s">
        <v>482</v>
      </c>
      <c r="L264" t="s">
        <v>6341</v>
      </c>
      <c r="X264" t="s">
        <v>6342</v>
      </c>
      <c r="AC264" t="s">
        <v>6343</v>
      </c>
      <c r="AD264" t="s">
        <v>6344</v>
      </c>
      <c r="AF264" t="s">
        <v>6345</v>
      </c>
    </row>
    <row r="265" spans="7:32" x14ac:dyDescent="0.35">
      <c r="G265" t="s">
        <v>483</v>
      </c>
      <c r="L265" t="s">
        <v>6346</v>
      </c>
      <c r="X265" t="s">
        <v>6347</v>
      </c>
      <c r="AC265" t="s">
        <v>6348</v>
      </c>
      <c r="AD265" t="s">
        <v>6349</v>
      </c>
      <c r="AF265" t="s">
        <v>6350</v>
      </c>
    </row>
    <row r="266" spans="7:32" x14ac:dyDescent="0.35">
      <c r="G266" t="s">
        <v>2312</v>
      </c>
      <c r="L266" t="s">
        <v>6351</v>
      </c>
      <c r="X266" t="s">
        <v>6352</v>
      </c>
      <c r="AC266" t="s">
        <v>6353</v>
      </c>
      <c r="AD266" t="s">
        <v>6354</v>
      </c>
      <c r="AF266" t="s">
        <v>4626</v>
      </c>
    </row>
    <row r="267" spans="7:32" x14ac:dyDescent="0.35">
      <c r="G267" t="s">
        <v>6355</v>
      </c>
      <c r="L267" t="s">
        <v>6356</v>
      </c>
      <c r="X267" t="s">
        <v>6357</v>
      </c>
      <c r="AC267" t="s">
        <v>6358</v>
      </c>
      <c r="AD267" t="s">
        <v>6359</v>
      </c>
      <c r="AF267" t="s">
        <v>6360</v>
      </c>
    </row>
    <row r="268" spans="7:32" x14ac:dyDescent="0.35">
      <c r="G268" t="s">
        <v>2313</v>
      </c>
      <c r="L268" t="s">
        <v>6361</v>
      </c>
      <c r="X268" t="s">
        <v>6362</v>
      </c>
      <c r="AC268" t="s">
        <v>6363</v>
      </c>
      <c r="AD268" t="s">
        <v>6364</v>
      </c>
      <c r="AF268" t="s">
        <v>6365</v>
      </c>
    </row>
    <row r="269" spans="7:32" x14ac:dyDescent="0.35">
      <c r="G269" t="s">
        <v>484</v>
      </c>
      <c r="L269" t="s">
        <v>6366</v>
      </c>
      <c r="X269" t="s">
        <v>6367</v>
      </c>
      <c r="AC269" t="s">
        <v>6368</v>
      </c>
      <c r="AD269" t="s">
        <v>6369</v>
      </c>
      <c r="AF269" t="s">
        <v>6370</v>
      </c>
    </row>
    <row r="270" spans="7:32" x14ac:dyDescent="0.35">
      <c r="G270" t="s">
        <v>485</v>
      </c>
      <c r="L270" t="s">
        <v>6371</v>
      </c>
      <c r="X270" t="s">
        <v>6372</v>
      </c>
      <c r="AC270" t="s">
        <v>6373</v>
      </c>
      <c r="AD270" t="s">
        <v>5497</v>
      </c>
      <c r="AF270" t="s">
        <v>6374</v>
      </c>
    </row>
    <row r="271" spans="7:32" x14ac:dyDescent="0.35">
      <c r="G271" t="s">
        <v>2314</v>
      </c>
      <c r="L271" t="s">
        <v>3900</v>
      </c>
      <c r="X271" t="s">
        <v>6375</v>
      </c>
      <c r="AC271" t="s">
        <v>6376</v>
      </c>
      <c r="AD271" t="s">
        <v>6377</v>
      </c>
      <c r="AF271" t="s">
        <v>6378</v>
      </c>
    </row>
    <row r="272" spans="7:32" x14ac:dyDescent="0.35">
      <c r="G272" t="s">
        <v>486</v>
      </c>
      <c r="L272" t="s">
        <v>6379</v>
      </c>
      <c r="X272" t="s">
        <v>3890</v>
      </c>
      <c r="AC272" t="s">
        <v>6380</v>
      </c>
      <c r="AD272" t="s">
        <v>6381</v>
      </c>
      <c r="AF272" t="s">
        <v>6382</v>
      </c>
    </row>
    <row r="273" spans="7:32" x14ac:dyDescent="0.35">
      <c r="G273" t="s">
        <v>6383</v>
      </c>
      <c r="L273" t="s">
        <v>6384</v>
      </c>
      <c r="X273" t="s">
        <v>6385</v>
      </c>
      <c r="AC273" t="s">
        <v>6386</v>
      </c>
      <c r="AD273" t="s">
        <v>6387</v>
      </c>
      <c r="AF273" t="s">
        <v>6388</v>
      </c>
    </row>
    <row r="274" spans="7:32" x14ac:dyDescent="0.35">
      <c r="G274" t="s">
        <v>487</v>
      </c>
      <c r="L274" t="s">
        <v>6389</v>
      </c>
      <c r="X274" t="s">
        <v>6390</v>
      </c>
      <c r="AC274" t="s">
        <v>6391</v>
      </c>
      <c r="AD274" t="s">
        <v>6392</v>
      </c>
      <c r="AF274" t="s">
        <v>6393</v>
      </c>
    </row>
    <row r="275" spans="7:32" x14ac:dyDescent="0.35">
      <c r="G275" t="s">
        <v>2315</v>
      </c>
      <c r="L275" t="s">
        <v>6394</v>
      </c>
      <c r="X275" t="s">
        <v>6395</v>
      </c>
      <c r="AC275" t="s">
        <v>6396</v>
      </c>
      <c r="AD275" t="s">
        <v>6397</v>
      </c>
      <c r="AF275" t="s">
        <v>6398</v>
      </c>
    </row>
    <row r="276" spans="7:32" x14ac:dyDescent="0.35">
      <c r="G276" t="s">
        <v>488</v>
      </c>
      <c r="L276" t="s">
        <v>4487</v>
      </c>
      <c r="X276" t="s">
        <v>6399</v>
      </c>
      <c r="AC276" t="s">
        <v>6400</v>
      </c>
      <c r="AD276" t="s">
        <v>6401</v>
      </c>
      <c r="AF276" t="s">
        <v>6402</v>
      </c>
    </row>
    <row r="277" spans="7:32" x14ac:dyDescent="0.35">
      <c r="G277" t="s">
        <v>2316</v>
      </c>
      <c r="L277" t="s">
        <v>6403</v>
      </c>
      <c r="X277" t="s">
        <v>6404</v>
      </c>
      <c r="AC277" t="s">
        <v>6405</v>
      </c>
      <c r="AD277" t="s">
        <v>6406</v>
      </c>
      <c r="AF277" t="s">
        <v>6407</v>
      </c>
    </row>
    <row r="278" spans="7:32" x14ac:dyDescent="0.35">
      <c r="G278" t="s">
        <v>2317</v>
      </c>
      <c r="L278" t="s">
        <v>6408</v>
      </c>
      <c r="X278" t="s">
        <v>6409</v>
      </c>
      <c r="AC278" t="s">
        <v>6410</v>
      </c>
      <c r="AD278" t="s">
        <v>6411</v>
      </c>
      <c r="AF278" t="s">
        <v>6412</v>
      </c>
    </row>
    <row r="279" spans="7:32" x14ac:dyDescent="0.35">
      <c r="G279" t="s">
        <v>489</v>
      </c>
      <c r="L279" t="s">
        <v>6413</v>
      </c>
      <c r="X279" t="s">
        <v>6414</v>
      </c>
      <c r="AC279" t="s">
        <v>6415</v>
      </c>
      <c r="AD279" t="s">
        <v>6416</v>
      </c>
      <c r="AF279" t="s">
        <v>6417</v>
      </c>
    </row>
    <row r="280" spans="7:32" x14ac:dyDescent="0.35">
      <c r="G280" t="s">
        <v>490</v>
      </c>
      <c r="L280" t="s">
        <v>6204</v>
      </c>
      <c r="X280" t="s">
        <v>6418</v>
      </c>
      <c r="AC280" t="s">
        <v>6419</v>
      </c>
      <c r="AD280" t="s">
        <v>6420</v>
      </c>
      <c r="AF280" t="s">
        <v>6001</v>
      </c>
    </row>
    <row r="281" spans="7:32" x14ac:dyDescent="0.35">
      <c r="G281" t="s">
        <v>2318</v>
      </c>
      <c r="L281" t="s">
        <v>6421</v>
      </c>
      <c r="X281" t="s">
        <v>6422</v>
      </c>
      <c r="AC281" t="s">
        <v>6423</v>
      </c>
      <c r="AD281" t="s">
        <v>6424</v>
      </c>
      <c r="AF281" t="s">
        <v>6425</v>
      </c>
    </row>
    <row r="282" spans="7:32" x14ac:dyDescent="0.35">
      <c r="G282" t="s">
        <v>6426</v>
      </c>
      <c r="L282" t="s">
        <v>6427</v>
      </c>
      <c r="X282" t="s">
        <v>6428</v>
      </c>
      <c r="AC282" t="s">
        <v>6429</v>
      </c>
      <c r="AD282" t="s">
        <v>6430</v>
      </c>
      <c r="AF282" t="s">
        <v>6431</v>
      </c>
    </row>
    <row r="283" spans="7:32" x14ac:dyDescent="0.35">
      <c r="G283" t="s">
        <v>491</v>
      </c>
      <c r="L283" t="s">
        <v>6432</v>
      </c>
      <c r="X283" t="s">
        <v>6433</v>
      </c>
      <c r="AC283" t="s">
        <v>6434</v>
      </c>
      <c r="AD283" t="s">
        <v>6435</v>
      </c>
      <c r="AF283" t="s">
        <v>6436</v>
      </c>
    </row>
    <row r="284" spans="7:32" x14ac:dyDescent="0.35">
      <c r="G284" t="s">
        <v>6437</v>
      </c>
      <c r="L284" t="s">
        <v>6438</v>
      </c>
      <c r="X284" t="s">
        <v>6439</v>
      </c>
      <c r="AC284" t="s">
        <v>6440</v>
      </c>
      <c r="AD284" t="s">
        <v>6441</v>
      </c>
      <c r="AF284" t="s">
        <v>6442</v>
      </c>
    </row>
    <row r="285" spans="7:32" x14ac:dyDescent="0.35">
      <c r="G285" t="s">
        <v>2319</v>
      </c>
      <c r="L285" t="s">
        <v>6443</v>
      </c>
      <c r="X285" t="s">
        <v>6444</v>
      </c>
      <c r="AC285" t="s">
        <v>6445</v>
      </c>
      <c r="AD285" t="s">
        <v>6446</v>
      </c>
      <c r="AF285" t="s">
        <v>6447</v>
      </c>
    </row>
    <row r="286" spans="7:32" x14ac:dyDescent="0.35">
      <c r="G286" t="s">
        <v>492</v>
      </c>
      <c r="L286" t="s">
        <v>5714</v>
      </c>
      <c r="X286" t="s">
        <v>6448</v>
      </c>
      <c r="AC286" t="s">
        <v>6449</v>
      </c>
      <c r="AD286" t="s">
        <v>6450</v>
      </c>
      <c r="AF286" t="s">
        <v>6451</v>
      </c>
    </row>
    <row r="287" spans="7:32" x14ac:dyDescent="0.35">
      <c r="G287" t="s">
        <v>493</v>
      </c>
      <c r="L287" t="s">
        <v>6452</v>
      </c>
      <c r="X287" t="s">
        <v>6453</v>
      </c>
      <c r="AC287" t="s">
        <v>6454</v>
      </c>
      <c r="AD287" t="s">
        <v>6455</v>
      </c>
      <c r="AF287" t="s">
        <v>6456</v>
      </c>
    </row>
    <row r="288" spans="7:32" x14ac:dyDescent="0.35">
      <c r="G288" t="s">
        <v>740</v>
      </c>
      <c r="L288" t="s">
        <v>6457</v>
      </c>
      <c r="X288" t="s">
        <v>6025</v>
      </c>
      <c r="AC288" t="s">
        <v>6458</v>
      </c>
      <c r="AD288" t="s">
        <v>6459</v>
      </c>
      <c r="AF288" t="s">
        <v>6460</v>
      </c>
    </row>
    <row r="289" spans="7:32" x14ac:dyDescent="0.35">
      <c r="G289" t="s">
        <v>2320</v>
      </c>
      <c r="L289" t="s">
        <v>6461</v>
      </c>
      <c r="X289" t="s">
        <v>6462</v>
      </c>
      <c r="AC289" t="s">
        <v>5551</v>
      </c>
      <c r="AD289" t="s">
        <v>6463</v>
      </c>
      <c r="AF289" t="s">
        <v>5268</v>
      </c>
    </row>
    <row r="290" spans="7:32" x14ac:dyDescent="0.35">
      <c r="G290" t="s">
        <v>494</v>
      </c>
      <c r="L290" t="s">
        <v>6464</v>
      </c>
      <c r="X290" t="s">
        <v>6465</v>
      </c>
      <c r="AC290" t="s">
        <v>6466</v>
      </c>
      <c r="AD290" t="s">
        <v>793</v>
      </c>
      <c r="AF290" t="s">
        <v>6467</v>
      </c>
    </row>
    <row r="291" spans="7:32" x14ac:dyDescent="0.35">
      <c r="G291" t="s">
        <v>495</v>
      </c>
      <c r="L291" t="s">
        <v>6468</v>
      </c>
      <c r="X291" t="s">
        <v>6469</v>
      </c>
      <c r="AC291" t="s">
        <v>6470</v>
      </c>
      <c r="AD291" t="s">
        <v>6471</v>
      </c>
      <c r="AF291" t="s">
        <v>6472</v>
      </c>
    </row>
    <row r="292" spans="7:32" x14ac:dyDescent="0.35">
      <c r="G292" t="s">
        <v>496</v>
      </c>
      <c r="L292" t="s">
        <v>6473</v>
      </c>
      <c r="X292" t="s">
        <v>6474</v>
      </c>
      <c r="AC292" t="s">
        <v>6475</v>
      </c>
      <c r="AD292" t="s">
        <v>6476</v>
      </c>
      <c r="AF292" t="s">
        <v>6477</v>
      </c>
    </row>
    <row r="293" spans="7:32" x14ac:dyDescent="0.35">
      <c r="G293" t="s">
        <v>2321</v>
      </c>
      <c r="L293" t="s">
        <v>6478</v>
      </c>
      <c r="X293" t="s">
        <v>6479</v>
      </c>
      <c r="AC293" t="s">
        <v>6480</v>
      </c>
      <c r="AD293" t="s">
        <v>6481</v>
      </c>
      <c r="AF293" t="s">
        <v>6482</v>
      </c>
    </row>
    <row r="294" spans="7:32" x14ac:dyDescent="0.35">
      <c r="G294" t="s">
        <v>497</v>
      </c>
      <c r="L294" t="s">
        <v>6483</v>
      </c>
      <c r="X294" t="s">
        <v>6484</v>
      </c>
      <c r="AC294" t="s">
        <v>6485</v>
      </c>
      <c r="AD294" t="s">
        <v>6486</v>
      </c>
      <c r="AF294" t="s">
        <v>6487</v>
      </c>
    </row>
    <row r="295" spans="7:32" x14ac:dyDescent="0.35">
      <c r="G295" t="s">
        <v>498</v>
      </c>
      <c r="L295" t="s">
        <v>6488</v>
      </c>
      <c r="X295" t="s">
        <v>6489</v>
      </c>
      <c r="AC295" t="s">
        <v>6490</v>
      </c>
      <c r="AD295" t="s">
        <v>6491</v>
      </c>
      <c r="AF295" t="s">
        <v>6492</v>
      </c>
    </row>
    <row r="296" spans="7:32" x14ac:dyDescent="0.35">
      <c r="G296" t="s">
        <v>499</v>
      </c>
      <c r="L296" t="s">
        <v>6493</v>
      </c>
      <c r="X296" t="s">
        <v>6494</v>
      </c>
      <c r="AC296" t="s">
        <v>6495</v>
      </c>
      <c r="AD296" t="s">
        <v>6496</v>
      </c>
      <c r="AF296" t="s">
        <v>6497</v>
      </c>
    </row>
    <row r="297" spans="7:32" x14ac:dyDescent="0.35">
      <c r="G297" t="s">
        <v>500</v>
      </c>
      <c r="L297" t="s">
        <v>6498</v>
      </c>
      <c r="X297" t="s">
        <v>6499</v>
      </c>
      <c r="AC297" t="s">
        <v>6500</v>
      </c>
      <c r="AD297" t="s">
        <v>6501</v>
      </c>
      <c r="AF297" t="s">
        <v>6502</v>
      </c>
    </row>
    <row r="298" spans="7:32" x14ac:dyDescent="0.35">
      <c r="G298" t="s">
        <v>501</v>
      </c>
      <c r="L298" t="s">
        <v>6503</v>
      </c>
      <c r="X298" t="s">
        <v>6504</v>
      </c>
      <c r="AC298" t="s">
        <v>6505</v>
      </c>
      <c r="AD298" t="s">
        <v>6506</v>
      </c>
      <c r="AF298" t="s">
        <v>6507</v>
      </c>
    </row>
    <row r="299" spans="7:32" x14ac:dyDescent="0.35">
      <c r="G299" t="s">
        <v>2322</v>
      </c>
      <c r="L299" t="s">
        <v>6508</v>
      </c>
      <c r="X299" t="s">
        <v>6509</v>
      </c>
      <c r="AC299" t="s">
        <v>6510</v>
      </c>
      <c r="AD299" t="s">
        <v>6511</v>
      </c>
      <c r="AF299" t="s">
        <v>6512</v>
      </c>
    </row>
    <row r="300" spans="7:32" x14ac:dyDescent="0.35">
      <c r="G300" t="s">
        <v>502</v>
      </c>
      <c r="L300" t="s">
        <v>6513</v>
      </c>
      <c r="X300" t="s">
        <v>6514</v>
      </c>
      <c r="AC300" t="s">
        <v>6515</v>
      </c>
      <c r="AF300" t="s">
        <v>6516</v>
      </c>
    </row>
    <row r="301" spans="7:32" x14ac:dyDescent="0.35">
      <c r="G301" t="s">
        <v>503</v>
      </c>
      <c r="L301" t="s">
        <v>6517</v>
      </c>
      <c r="X301" t="s">
        <v>6518</v>
      </c>
      <c r="AC301" t="s">
        <v>6519</v>
      </c>
      <c r="AF301" t="s">
        <v>6520</v>
      </c>
    </row>
    <row r="302" spans="7:32" x14ac:dyDescent="0.35">
      <c r="G302" t="s">
        <v>2323</v>
      </c>
      <c r="L302" t="s">
        <v>6521</v>
      </c>
      <c r="X302" t="s">
        <v>6522</v>
      </c>
      <c r="AC302" t="s">
        <v>6523</v>
      </c>
      <c r="AF302" t="s">
        <v>6524</v>
      </c>
    </row>
    <row r="303" spans="7:32" x14ac:dyDescent="0.35">
      <c r="G303" t="s">
        <v>2324</v>
      </c>
      <c r="L303" t="s">
        <v>6525</v>
      </c>
      <c r="X303" t="s">
        <v>6526</v>
      </c>
      <c r="AC303" t="s">
        <v>6527</v>
      </c>
      <c r="AF303" t="s">
        <v>6528</v>
      </c>
    </row>
    <row r="304" spans="7:32" x14ac:dyDescent="0.35">
      <c r="G304" t="s">
        <v>6529</v>
      </c>
      <c r="L304" t="s">
        <v>6530</v>
      </c>
      <c r="X304" t="s">
        <v>6531</v>
      </c>
      <c r="AC304" t="s">
        <v>6532</v>
      </c>
      <c r="AF304" t="s">
        <v>6533</v>
      </c>
    </row>
    <row r="305" spans="7:32" x14ac:dyDescent="0.35">
      <c r="G305" t="s">
        <v>2325</v>
      </c>
      <c r="L305" t="s">
        <v>6534</v>
      </c>
      <c r="X305" t="s">
        <v>6535</v>
      </c>
      <c r="AC305" t="s">
        <v>6536</v>
      </c>
      <c r="AF305" t="s">
        <v>6537</v>
      </c>
    </row>
    <row r="306" spans="7:32" x14ac:dyDescent="0.35">
      <c r="G306" t="s">
        <v>2326</v>
      </c>
      <c r="L306" t="s">
        <v>6538</v>
      </c>
      <c r="X306" t="s">
        <v>6539</v>
      </c>
      <c r="AC306" t="s">
        <v>6540</v>
      </c>
      <c r="AF306" t="s">
        <v>6541</v>
      </c>
    </row>
    <row r="307" spans="7:32" x14ac:dyDescent="0.35">
      <c r="G307" t="s">
        <v>2327</v>
      </c>
      <c r="L307" t="s">
        <v>6542</v>
      </c>
      <c r="X307" t="s">
        <v>6543</v>
      </c>
      <c r="AC307" t="s">
        <v>6544</v>
      </c>
      <c r="AF307" t="s">
        <v>6545</v>
      </c>
    </row>
    <row r="308" spans="7:32" x14ac:dyDescent="0.35">
      <c r="G308" t="s">
        <v>505</v>
      </c>
      <c r="L308" t="s">
        <v>6546</v>
      </c>
      <c r="X308" t="s">
        <v>6547</v>
      </c>
      <c r="AC308" t="s">
        <v>6548</v>
      </c>
      <c r="AF308" t="s">
        <v>6549</v>
      </c>
    </row>
    <row r="309" spans="7:32" x14ac:dyDescent="0.35">
      <c r="G309" t="s">
        <v>2328</v>
      </c>
      <c r="L309" t="s">
        <v>6550</v>
      </c>
      <c r="X309" t="s">
        <v>6551</v>
      </c>
      <c r="AC309" t="s">
        <v>6552</v>
      </c>
      <c r="AF309" t="s">
        <v>6553</v>
      </c>
    </row>
    <row r="310" spans="7:32" x14ac:dyDescent="0.35">
      <c r="G310" t="s">
        <v>506</v>
      </c>
      <c r="L310" t="s">
        <v>6554</v>
      </c>
      <c r="X310" t="s">
        <v>6555</v>
      </c>
      <c r="AC310" t="s">
        <v>6556</v>
      </c>
      <c r="AF310" t="s">
        <v>6557</v>
      </c>
    </row>
    <row r="311" spans="7:32" x14ac:dyDescent="0.35">
      <c r="G311" t="s">
        <v>507</v>
      </c>
      <c r="L311" t="s">
        <v>6409</v>
      </c>
      <c r="X311" t="s">
        <v>6558</v>
      </c>
      <c r="AC311" t="s">
        <v>6559</v>
      </c>
      <c r="AF311" t="s">
        <v>6560</v>
      </c>
    </row>
    <row r="312" spans="7:32" x14ac:dyDescent="0.35">
      <c r="G312" t="s">
        <v>508</v>
      </c>
      <c r="L312" t="s">
        <v>6561</v>
      </c>
      <c r="X312" t="s">
        <v>6562</v>
      </c>
      <c r="AC312" t="s">
        <v>6563</v>
      </c>
      <c r="AF312" t="s">
        <v>6564</v>
      </c>
    </row>
    <row r="313" spans="7:32" x14ac:dyDescent="0.35">
      <c r="G313" t="s">
        <v>509</v>
      </c>
      <c r="L313" t="s">
        <v>6565</v>
      </c>
      <c r="X313" t="s">
        <v>6566</v>
      </c>
      <c r="AC313" t="s">
        <v>6567</v>
      </c>
      <c r="AF313" t="s">
        <v>6568</v>
      </c>
    </row>
    <row r="314" spans="7:32" x14ac:dyDescent="0.35">
      <c r="G314" t="s">
        <v>510</v>
      </c>
      <c r="L314" t="s">
        <v>6569</v>
      </c>
      <c r="X314" t="s">
        <v>4181</v>
      </c>
      <c r="AC314" t="s">
        <v>6570</v>
      </c>
      <c r="AF314" t="s">
        <v>6571</v>
      </c>
    </row>
    <row r="315" spans="7:32" x14ac:dyDescent="0.35">
      <c r="G315" t="s">
        <v>511</v>
      </c>
      <c r="L315" t="s">
        <v>6572</v>
      </c>
      <c r="X315" t="s">
        <v>6573</v>
      </c>
      <c r="AC315" t="s">
        <v>6574</v>
      </c>
      <c r="AF315" t="s">
        <v>6575</v>
      </c>
    </row>
    <row r="316" spans="7:32" x14ac:dyDescent="0.35">
      <c r="G316" t="s">
        <v>2329</v>
      </c>
      <c r="L316" t="s">
        <v>6576</v>
      </c>
      <c r="X316" t="s">
        <v>6577</v>
      </c>
      <c r="AC316" t="s">
        <v>6578</v>
      </c>
      <c r="AF316" t="s">
        <v>6579</v>
      </c>
    </row>
    <row r="317" spans="7:32" x14ac:dyDescent="0.35">
      <c r="G317" t="s">
        <v>512</v>
      </c>
      <c r="L317" t="s">
        <v>6580</v>
      </c>
      <c r="X317" t="s">
        <v>6581</v>
      </c>
      <c r="AC317" t="s">
        <v>6582</v>
      </c>
      <c r="AF317" t="s">
        <v>6583</v>
      </c>
    </row>
    <row r="318" spans="7:32" x14ac:dyDescent="0.35">
      <c r="G318" t="s">
        <v>513</v>
      </c>
      <c r="L318" t="s">
        <v>5451</v>
      </c>
      <c r="X318" t="s">
        <v>6584</v>
      </c>
      <c r="AC318" t="s">
        <v>6585</v>
      </c>
      <c r="AF318" t="s">
        <v>6586</v>
      </c>
    </row>
    <row r="319" spans="7:32" x14ac:dyDescent="0.35">
      <c r="G319" t="s">
        <v>320</v>
      </c>
      <c r="L319" t="s">
        <v>6587</v>
      </c>
      <c r="X319" t="s">
        <v>6588</v>
      </c>
      <c r="AC319" t="s">
        <v>6589</v>
      </c>
      <c r="AF319" t="s">
        <v>6590</v>
      </c>
    </row>
    <row r="320" spans="7:32" x14ac:dyDescent="0.35">
      <c r="G320" t="s">
        <v>514</v>
      </c>
      <c r="L320" t="s">
        <v>6591</v>
      </c>
      <c r="X320" t="s">
        <v>6592</v>
      </c>
      <c r="AC320" t="s">
        <v>6593</v>
      </c>
      <c r="AF320" t="s">
        <v>6594</v>
      </c>
    </row>
    <row r="321" spans="7:32" x14ac:dyDescent="0.35">
      <c r="G321" t="s">
        <v>2330</v>
      </c>
      <c r="L321" t="s">
        <v>5505</v>
      </c>
      <c r="X321" t="s">
        <v>6595</v>
      </c>
      <c r="AC321" t="s">
        <v>6596</v>
      </c>
      <c r="AF321" t="s">
        <v>6597</v>
      </c>
    </row>
    <row r="322" spans="7:32" x14ac:dyDescent="0.35">
      <c r="G322" t="s">
        <v>515</v>
      </c>
      <c r="L322" t="s">
        <v>6598</v>
      </c>
      <c r="X322" t="s">
        <v>6599</v>
      </c>
      <c r="AC322" t="s">
        <v>6600</v>
      </c>
      <c r="AF322" t="s">
        <v>6601</v>
      </c>
    </row>
    <row r="323" spans="7:32" x14ac:dyDescent="0.35">
      <c r="G323" t="s">
        <v>2331</v>
      </c>
      <c r="L323" t="s">
        <v>6602</v>
      </c>
      <c r="X323" t="s">
        <v>6603</v>
      </c>
      <c r="AC323" t="s">
        <v>6604</v>
      </c>
      <c r="AF323" t="s">
        <v>6605</v>
      </c>
    </row>
    <row r="324" spans="7:32" x14ac:dyDescent="0.35">
      <c r="G324" t="s">
        <v>516</v>
      </c>
      <c r="L324" t="s">
        <v>6606</v>
      </c>
      <c r="X324" t="s">
        <v>6607</v>
      </c>
      <c r="AC324" t="s">
        <v>6608</v>
      </c>
      <c r="AF324" t="s">
        <v>6609</v>
      </c>
    </row>
    <row r="325" spans="7:32" x14ac:dyDescent="0.35">
      <c r="G325" t="s">
        <v>517</v>
      </c>
      <c r="L325" t="s">
        <v>6610</v>
      </c>
      <c r="X325" t="s">
        <v>6611</v>
      </c>
      <c r="AC325" t="s">
        <v>6409</v>
      </c>
      <c r="AF325" t="s">
        <v>6612</v>
      </c>
    </row>
    <row r="326" spans="7:32" x14ac:dyDescent="0.35">
      <c r="G326" t="s">
        <v>518</v>
      </c>
      <c r="L326" t="s">
        <v>6613</v>
      </c>
      <c r="X326" t="s">
        <v>6614</v>
      </c>
      <c r="AC326" t="s">
        <v>6615</v>
      </c>
      <c r="AF326" t="s">
        <v>6616</v>
      </c>
    </row>
    <row r="327" spans="7:32" x14ac:dyDescent="0.35">
      <c r="G327" t="s">
        <v>6617</v>
      </c>
      <c r="L327" t="s">
        <v>6618</v>
      </c>
      <c r="X327" t="s">
        <v>5582</v>
      </c>
      <c r="AC327" t="s">
        <v>6619</v>
      </c>
      <c r="AF327" t="s">
        <v>6620</v>
      </c>
    </row>
    <row r="328" spans="7:32" x14ac:dyDescent="0.35">
      <c r="G328" t="s">
        <v>519</v>
      </c>
      <c r="L328" t="s">
        <v>6621</v>
      </c>
      <c r="X328" t="s">
        <v>5594</v>
      </c>
      <c r="AC328" t="s">
        <v>6622</v>
      </c>
      <c r="AF328" t="s">
        <v>6623</v>
      </c>
    </row>
    <row r="329" spans="7:32" x14ac:dyDescent="0.35">
      <c r="G329" t="s">
        <v>6624</v>
      </c>
      <c r="L329" t="s">
        <v>5027</v>
      </c>
      <c r="X329" t="s">
        <v>6625</v>
      </c>
      <c r="AC329" t="s">
        <v>6626</v>
      </c>
      <c r="AF329" t="s">
        <v>6627</v>
      </c>
    </row>
    <row r="330" spans="7:32" x14ac:dyDescent="0.35">
      <c r="G330" t="s">
        <v>297</v>
      </c>
      <c r="L330" t="s">
        <v>6628</v>
      </c>
      <c r="X330" t="s">
        <v>6629</v>
      </c>
      <c r="AC330" t="s">
        <v>6630</v>
      </c>
      <c r="AF330" t="s">
        <v>6631</v>
      </c>
    </row>
    <row r="331" spans="7:32" x14ac:dyDescent="0.35">
      <c r="G331" t="s">
        <v>6632</v>
      </c>
      <c r="L331" t="s">
        <v>6633</v>
      </c>
      <c r="X331" t="s">
        <v>6634</v>
      </c>
      <c r="AC331" t="s">
        <v>6635</v>
      </c>
      <c r="AF331" t="s">
        <v>6636</v>
      </c>
    </row>
    <row r="332" spans="7:32" x14ac:dyDescent="0.35">
      <c r="G332" t="s">
        <v>2333</v>
      </c>
      <c r="L332" t="s">
        <v>6637</v>
      </c>
      <c r="X332" t="s">
        <v>6638</v>
      </c>
      <c r="AC332" t="s">
        <v>6639</v>
      </c>
      <c r="AF332" t="s">
        <v>6640</v>
      </c>
    </row>
    <row r="333" spans="7:32" x14ac:dyDescent="0.35">
      <c r="G333" t="s">
        <v>6641</v>
      </c>
      <c r="L333" t="s">
        <v>6642</v>
      </c>
      <c r="X333" t="s">
        <v>6643</v>
      </c>
      <c r="AC333" t="s">
        <v>6644</v>
      </c>
      <c r="AF333" t="s">
        <v>6645</v>
      </c>
    </row>
    <row r="334" spans="7:32" x14ac:dyDescent="0.35">
      <c r="G334" t="s">
        <v>2334</v>
      </c>
      <c r="L334" t="s">
        <v>6646</v>
      </c>
      <c r="X334" t="s">
        <v>6647</v>
      </c>
      <c r="AC334" t="s">
        <v>6648</v>
      </c>
      <c r="AF334" t="s">
        <v>6649</v>
      </c>
    </row>
    <row r="335" spans="7:32" x14ac:dyDescent="0.35">
      <c r="G335" t="s">
        <v>2335</v>
      </c>
      <c r="L335" t="s">
        <v>6650</v>
      </c>
      <c r="X335" t="s">
        <v>6651</v>
      </c>
      <c r="AC335" t="s">
        <v>6652</v>
      </c>
      <c r="AF335" t="s">
        <v>6653</v>
      </c>
    </row>
    <row r="336" spans="7:32" x14ac:dyDescent="0.35">
      <c r="G336" t="s">
        <v>2336</v>
      </c>
      <c r="L336" t="s">
        <v>6654</v>
      </c>
      <c r="X336" t="s">
        <v>6655</v>
      </c>
      <c r="AC336" t="s">
        <v>6656</v>
      </c>
      <c r="AF336" t="s">
        <v>6657</v>
      </c>
    </row>
    <row r="337" spans="7:32" x14ac:dyDescent="0.35">
      <c r="G337" t="s">
        <v>520</v>
      </c>
      <c r="L337" t="s">
        <v>6658</v>
      </c>
      <c r="X337" t="s">
        <v>6659</v>
      </c>
      <c r="AC337" t="s">
        <v>6660</v>
      </c>
      <c r="AF337" t="s">
        <v>6661</v>
      </c>
    </row>
    <row r="338" spans="7:32" x14ac:dyDescent="0.35">
      <c r="G338" t="s">
        <v>2337</v>
      </c>
      <c r="L338" t="s">
        <v>5084</v>
      </c>
      <c r="X338" t="s">
        <v>6662</v>
      </c>
      <c r="AC338" t="s">
        <v>6663</v>
      </c>
      <c r="AF338" t="s">
        <v>6664</v>
      </c>
    </row>
    <row r="339" spans="7:32" x14ac:dyDescent="0.35">
      <c r="G339" t="s">
        <v>521</v>
      </c>
      <c r="L339" t="s">
        <v>6665</v>
      </c>
      <c r="X339" t="s">
        <v>6666</v>
      </c>
      <c r="AC339" t="s">
        <v>6667</v>
      </c>
      <c r="AF339" t="s">
        <v>6668</v>
      </c>
    </row>
    <row r="340" spans="7:32" x14ac:dyDescent="0.35">
      <c r="G340" t="s">
        <v>522</v>
      </c>
      <c r="L340" t="s">
        <v>6669</v>
      </c>
      <c r="X340" t="s">
        <v>6670</v>
      </c>
      <c r="AC340" t="s">
        <v>6671</v>
      </c>
      <c r="AF340" t="s">
        <v>6672</v>
      </c>
    </row>
    <row r="341" spans="7:32" x14ac:dyDescent="0.35">
      <c r="G341" t="s">
        <v>523</v>
      </c>
      <c r="L341" t="s">
        <v>706</v>
      </c>
      <c r="X341" t="s">
        <v>6673</v>
      </c>
      <c r="AC341" t="s">
        <v>6674</v>
      </c>
      <c r="AF341" t="s">
        <v>6675</v>
      </c>
    </row>
    <row r="342" spans="7:32" x14ac:dyDescent="0.35">
      <c r="G342" t="s">
        <v>524</v>
      </c>
      <c r="L342" t="s">
        <v>6676</v>
      </c>
      <c r="X342" t="s">
        <v>6677</v>
      </c>
      <c r="AC342" t="s">
        <v>6678</v>
      </c>
      <c r="AF342" t="s">
        <v>6679</v>
      </c>
    </row>
    <row r="343" spans="7:32" x14ac:dyDescent="0.35">
      <c r="G343" t="s">
        <v>2338</v>
      </c>
      <c r="L343" t="s">
        <v>6680</v>
      </c>
      <c r="X343" t="s">
        <v>6681</v>
      </c>
      <c r="AC343" t="s">
        <v>6682</v>
      </c>
      <c r="AF343" t="s">
        <v>6683</v>
      </c>
    </row>
    <row r="344" spans="7:32" x14ac:dyDescent="0.35">
      <c r="G344" t="s">
        <v>525</v>
      </c>
      <c r="L344" t="s">
        <v>6684</v>
      </c>
      <c r="X344" t="s">
        <v>6685</v>
      </c>
      <c r="AC344" t="s">
        <v>6686</v>
      </c>
      <c r="AF344" t="s">
        <v>6687</v>
      </c>
    </row>
    <row r="345" spans="7:32" x14ac:dyDescent="0.35">
      <c r="G345" t="s">
        <v>526</v>
      </c>
      <c r="L345" t="s">
        <v>5594</v>
      </c>
      <c r="X345" t="s">
        <v>5464</v>
      </c>
      <c r="AC345" t="s">
        <v>6688</v>
      </c>
      <c r="AF345" t="s">
        <v>6689</v>
      </c>
    </row>
    <row r="346" spans="7:32" x14ac:dyDescent="0.35">
      <c r="G346" t="s">
        <v>527</v>
      </c>
      <c r="L346" t="s">
        <v>6690</v>
      </c>
      <c r="X346" t="s">
        <v>6691</v>
      </c>
      <c r="AC346" t="s">
        <v>6692</v>
      </c>
      <c r="AF346" t="s">
        <v>6693</v>
      </c>
    </row>
    <row r="347" spans="7:32" x14ac:dyDescent="0.35">
      <c r="G347" t="s">
        <v>528</v>
      </c>
      <c r="L347" t="s">
        <v>712</v>
      </c>
      <c r="X347" t="s">
        <v>6694</v>
      </c>
      <c r="AC347" t="s">
        <v>6695</v>
      </c>
      <c r="AF347" t="s">
        <v>6696</v>
      </c>
    </row>
    <row r="348" spans="7:32" x14ac:dyDescent="0.35">
      <c r="G348" t="s">
        <v>529</v>
      </c>
      <c r="L348" t="s">
        <v>6697</v>
      </c>
      <c r="X348" t="s">
        <v>6698</v>
      </c>
      <c r="AC348" t="s">
        <v>6699</v>
      </c>
      <c r="AF348" t="s">
        <v>6700</v>
      </c>
    </row>
    <row r="349" spans="7:32" x14ac:dyDescent="0.35">
      <c r="G349" t="s">
        <v>530</v>
      </c>
      <c r="L349" t="s">
        <v>3081</v>
      </c>
      <c r="X349" t="s">
        <v>6701</v>
      </c>
      <c r="AC349" t="s">
        <v>6702</v>
      </c>
      <c r="AF349" t="s">
        <v>6703</v>
      </c>
    </row>
    <row r="350" spans="7:32" x14ac:dyDescent="0.35">
      <c r="G350" t="s">
        <v>2339</v>
      </c>
      <c r="L350" t="s">
        <v>6704</v>
      </c>
      <c r="X350" t="s">
        <v>6705</v>
      </c>
      <c r="AC350" t="s">
        <v>6706</v>
      </c>
      <c r="AF350" t="s">
        <v>6707</v>
      </c>
    </row>
    <row r="351" spans="7:32" x14ac:dyDescent="0.35">
      <c r="G351" t="s">
        <v>2340</v>
      </c>
      <c r="L351" t="s">
        <v>6708</v>
      </c>
      <c r="X351" t="s">
        <v>6709</v>
      </c>
      <c r="AC351" t="s">
        <v>6710</v>
      </c>
      <c r="AF351" t="s">
        <v>6711</v>
      </c>
    </row>
    <row r="352" spans="7:32" x14ac:dyDescent="0.35">
      <c r="G352" t="s">
        <v>2341</v>
      </c>
      <c r="L352" t="s">
        <v>5729</v>
      </c>
      <c r="X352" t="s">
        <v>6712</v>
      </c>
      <c r="AC352" t="s">
        <v>6713</v>
      </c>
      <c r="AF352" t="s">
        <v>6714</v>
      </c>
    </row>
    <row r="353" spans="7:32" x14ac:dyDescent="0.35">
      <c r="G353" t="s">
        <v>531</v>
      </c>
      <c r="L353" t="s">
        <v>6715</v>
      </c>
      <c r="X353" t="s">
        <v>6716</v>
      </c>
      <c r="AC353" t="s">
        <v>6717</v>
      </c>
      <c r="AF353" t="s">
        <v>6718</v>
      </c>
    </row>
    <row r="354" spans="7:32" x14ac:dyDescent="0.35">
      <c r="G354" t="s">
        <v>2342</v>
      </c>
      <c r="L354" t="s">
        <v>6719</v>
      </c>
      <c r="X354" t="s">
        <v>6720</v>
      </c>
      <c r="AC354" t="s">
        <v>6721</v>
      </c>
      <c r="AF354" t="s">
        <v>6722</v>
      </c>
    </row>
    <row r="355" spans="7:32" x14ac:dyDescent="0.35">
      <c r="G355" t="s">
        <v>532</v>
      </c>
      <c r="L355" t="s">
        <v>6723</v>
      </c>
      <c r="X355" t="s">
        <v>6724</v>
      </c>
      <c r="AC355" t="s">
        <v>6725</v>
      </c>
      <c r="AF355" t="s">
        <v>6726</v>
      </c>
    </row>
    <row r="356" spans="7:32" x14ac:dyDescent="0.35">
      <c r="G356" t="s">
        <v>2343</v>
      </c>
      <c r="L356" t="s">
        <v>6727</v>
      </c>
      <c r="X356" t="s">
        <v>6728</v>
      </c>
      <c r="AC356" t="s">
        <v>6729</v>
      </c>
      <c r="AF356" t="s">
        <v>6730</v>
      </c>
    </row>
    <row r="357" spans="7:32" x14ac:dyDescent="0.35">
      <c r="G357" t="s">
        <v>533</v>
      </c>
      <c r="L357" t="s">
        <v>4212</v>
      </c>
      <c r="X357" t="s">
        <v>6731</v>
      </c>
      <c r="AC357" t="s">
        <v>6732</v>
      </c>
      <c r="AF357" t="s">
        <v>6733</v>
      </c>
    </row>
    <row r="358" spans="7:32" x14ac:dyDescent="0.35">
      <c r="G358" t="s">
        <v>534</v>
      </c>
      <c r="L358" t="s">
        <v>6734</v>
      </c>
      <c r="X358" t="s">
        <v>6735</v>
      </c>
      <c r="AC358" t="s">
        <v>6736</v>
      </c>
      <c r="AF358" t="s">
        <v>5633</v>
      </c>
    </row>
    <row r="359" spans="7:32" x14ac:dyDescent="0.35">
      <c r="G359" t="s">
        <v>2344</v>
      </c>
      <c r="L359" t="s">
        <v>6737</v>
      </c>
      <c r="X359" t="s">
        <v>6738</v>
      </c>
      <c r="AC359" t="s">
        <v>6739</v>
      </c>
      <c r="AF359" t="s">
        <v>6740</v>
      </c>
    </row>
    <row r="360" spans="7:32" x14ac:dyDescent="0.35">
      <c r="G360" t="s">
        <v>535</v>
      </c>
      <c r="L360" t="s">
        <v>6741</v>
      </c>
      <c r="X360" t="s">
        <v>6742</v>
      </c>
      <c r="AC360" t="s">
        <v>6743</v>
      </c>
      <c r="AF360" t="s">
        <v>6744</v>
      </c>
    </row>
    <row r="361" spans="7:32" x14ac:dyDescent="0.35">
      <c r="G361" t="s">
        <v>2345</v>
      </c>
      <c r="L361" t="s">
        <v>6745</v>
      </c>
      <c r="X361" t="s">
        <v>6746</v>
      </c>
      <c r="AC361" t="s">
        <v>6747</v>
      </c>
      <c r="AF361" t="s">
        <v>6748</v>
      </c>
    </row>
    <row r="362" spans="7:32" x14ac:dyDescent="0.35">
      <c r="G362" t="s">
        <v>2346</v>
      </c>
      <c r="L362" t="s">
        <v>6749</v>
      </c>
      <c r="X362" t="s">
        <v>5352</v>
      </c>
      <c r="AC362" t="s">
        <v>6750</v>
      </c>
      <c r="AF362" t="s">
        <v>6751</v>
      </c>
    </row>
    <row r="363" spans="7:32" x14ac:dyDescent="0.35">
      <c r="G363" t="s">
        <v>2347</v>
      </c>
      <c r="L363" t="s">
        <v>6752</v>
      </c>
      <c r="X363" t="s">
        <v>6753</v>
      </c>
      <c r="AC363" t="s">
        <v>6754</v>
      </c>
      <c r="AF363" t="s">
        <v>6755</v>
      </c>
    </row>
    <row r="364" spans="7:32" x14ac:dyDescent="0.35">
      <c r="G364" t="s">
        <v>2348</v>
      </c>
      <c r="L364" t="s">
        <v>6756</v>
      </c>
      <c r="X364" t="s">
        <v>6757</v>
      </c>
      <c r="AC364" t="s">
        <v>6758</v>
      </c>
      <c r="AF364" t="s">
        <v>6759</v>
      </c>
    </row>
    <row r="365" spans="7:32" x14ac:dyDescent="0.35">
      <c r="G365" t="s">
        <v>289</v>
      </c>
      <c r="L365" t="s">
        <v>6760</v>
      </c>
      <c r="X365" t="s">
        <v>6761</v>
      </c>
      <c r="AC365" t="s">
        <v>6762</v>
      </c>
      <c r="AF365" t="s">
        <v>6763</v>
      </c>
    </row>
    <row r="366" spans="7:32" x14ac:dyDescent="0.35">
      <c r="G366" t="s">
        <v>536</v>
      </c>
      <c r="L366" t="s">
        <v>6764</v>
      </c>
      <c r="X366" t="s">
        <v>6765</v>
      </c>
      <c r="AC366" t="s">
        <v>6766</v>
      </c>
      <c r="AF366" t="s">
        <v>6767</v>
      </c>
    </row>
    <row r="367" spans="7:32" x14ac:dyDescent="0.35">
      <c r="G367" t="s">
        <v>537</v>
      </c>
      <c r="L367" t="s">
        <v>6768</v>
      </c>
      <c r="X367" t="s">
        <v>6769</v>
      </c>
      <c r="AC367" t="s">
        <v>6770</v>
      </c>
      <c r="AF367" t="s">
        <v>6771</v>
      </c>
    </row>
    <row r="368" spans="7:32" x14ac:dyDescent="0.35">
      <c r="G368" t="s">
        <v>538</v>
      </c>
      <c r="L368" t="s">
        <v>6772</v>
      </c>
      <c r="X368" t="s">
        <v>6773</v>
      </c>
      <c r="AC368" t="s">
        <v>6774</v>
      </c>
      <c r="AF368" t="s">
        <v>6775</v>
      </c>
    </row>
    <row r="369" spans="7:32" x14ac:dyDescent="0.35">
      <c r="G369" t="s">
        <v>539</v>
      </c>
      <c r="L369" t="s">
        <v>6776</v>
      </c>
      <c r="X369" t="s">
        <v>6777</v>
      </c>
      <c r="AC369" t="s">
        <v>4797</v>
      </c>
      <c r="AF369" t="s">
        <v>6778</v>
      </c>
    </row>
    <row r="370" spans="7:32" x14ac:dyDescent="0.35">
      <c r="G370" t="s">
        <v>540</v>
      </c>
      <c r="L370" t="s">
        <v>6779</v>
      </c>
      <c r="X370" t="s">
        <v>6780</v>
      </c>
      <c r="AC370" t="s">
        <v>6781</v>
      </c>
      <c r="AF370" t="s">
        <v>6782</v>
      </c>
    </row>
    <row r="371" spans="7:32" x14ac:dyDescent="0.35">
      <c r="G371" t="s">
        <v>2349</v>
      </c>
      <c r="L371" t="s">
        <v>6783</v>
      </c>
      <c r="X371" t="s">
        <v>6784</v>
      </c>
      <c r="AC371" t="s">
        <v>6785</v>
      </c>
      <c r="AF371" t="s">
        <v>6786</v>
      </c>
    </row>
    <row r="372" spans="7:32" x14ac:dyDescent="0.35">
      <c r="G372" t="s">
        <v>2350</v>
      </c>
      <c r="L372" t="s">
        <v>6787</v>
      </c>
      <c r="X372" t="s">
        <v>6788</v>
      </c>
      <c r="AC372" t="s">
        <v>6789</v>
      </c>
      <c r="AF372" t="s">
        <v>6790</v>
      </c>
    </row>
    <row r="373" spans="7:32" x14ac:dyDescent="0.35">
      <c r="G373" t="s">
        <v>2351</v>
      </c>
      <c r="L373" t="s">
        <v>6791</v>
      </c>
      <c r="X373" t="s">
        <v>6792</v>
      </c>
      <c r="AC373" t="s">
        <v>6793</v>
      </c>
      <c r="AF373" t="s">
        <v>6794</v>
      </c>
    </row>
    <row r="374" spans="7:32" x14ac:dyDescent="0.35">
      <c r="G374" t="s">
        <v>6795</v>
      </c>
      <c r="L374" t="s">
        <v>6796</v>
      </c>
      <c r="X374" t="s">
        <v>6797</v>
      </c>
      <c r="AC374" t="s">
        <v>6798</v>
      </c>
      <c r="AF374" t="s">
        <v>6799</v>
      </c>
    </row>
    <row r="375" spans="7:32" x14ac:dyDescent="0.35">
      <c r="G375" t="s">
        <v>2352</v>
      </c>
      <c r="L375" t="s">
        <v>6800</v>
      </c>
      <c r="X375" t="s">
        <v>2491</v>
      </c>
      <c r="AC375" t="s">
        <v>6801</v>
      </c>
      <c r="AF375" t="s">
        <v>6802</v>
      </c>
    </row>
    <row r="376" spans="7:32" x14ac:dyDescent="0.35">
      <c r="G376" t="s">
        <v>541</v>
      </c>
      <c r="L376" t="s">
        <v>6803</v>
      </c>
      <c r="X376" t="s">
        <v>6804</v>
      </c>
      <c r="AC376" t="s">
        <v>6805</v>
      </c>
      <c r="AF376" t="s">
        <v>6806</v>
      </c>
    </row>
    <row r="377" spans="7:32" x14ac:dyDescent="0.35">
      <c r="G377" t="s">
        <v>6807</v>
      </c>
      <c r="L377" t="s">
        <v>6808</v>
      </c>
      <c r="X377" t="s">
        <v>6809</v>
      </c>
      <c r="AC377" t="s">
        <v>6810</v>
      </c>
      <c r="AF377" t="s">
        <v>6811</v>
      </c>
    </row>
    <row r="378" spans="7:32" x14ac:dyDescent="0.35">
      <c r="G378" t="s">
        <v>2354</v>
      </c>
      <c r="L378" t="s">
        <v>6812</v>
      </c>
      <c r="X378" t="s">
        <v>6813</v>
      </c>
      <c r="AC378" t="s">
        <v>6814</v>
      </c>
      <c r="AF378" t="s">
        <v>6815</v>
      </c>
    </row>
    <row r="379" spans="7:32" x14ac:dyDescent="0.35">
      <c r="G379" t="s">
        <v>2355</v>
      </c>
      <c r="L379" t="s">
        <v>5434</v>
      </c>
      <c r="X379" t="s">
        <v>6816</v>
      </c>
      <c r="AC379" t="s">
        <v>6817</v>
      </c>
      <c r="AF379" t="s">
        <v>6818</v>
      </c>
    </row>
    <row r="380" spans="7:32" x14ac:dyDescent="0.35">
      <c r="G380" t="s">
        <v>542</v>
      </c>
      <c r="L380" t="s">
        <v>6819</v>
      </c>
      <c r="X380" t="s">
        <v>6820</v>
      </c>
      <c r="AC380" t="s">
        <v>6821</v>
      </c>
      <c r="AF380" t="s">
        <v>6822</v>
      </c>
    </row>
    <row r="381" spans="7:32" x14ac:dyDescent="0.35">
      <c r="G381" t="s">
        <v>2356</v>
      </c>
      <c r="L381" t="s">
        <v>6823</v>
      </c>
      <c r="X381" t="s">
        <v>6824</v>
      </c>
      <c r="AC381" t="s">
        <v>6825</v>
      </c>
      <c r="AF381" t="s">
        <v>6826</v>
      </c>
    </row>
    <row r="382" spans="7:32" x14ac:dyDescent="0.35">
      <c r="G382" t="s">
        <v>2357</v>
      </c>
      <c r="L382" t="s">
        <v>6827</v>
      </c>
      <c r="X382" t="s">
        <v>6828</v>
      </c>
      <c r="AC382" t="s">
        <v>6829</v>
      </c>
      <c r="AF382" t="s">
        <v>6830</v>
      </c>
    </row>
    <row r="383" spans="7:32" x14ac:dyDescent="0.35">
      <c r="G383" t="s">
        <v>543</v>
      </c>
      <c r="L383" t="s">
        <v>6831</v>
      </c>
      <c r="X383" t="s">
        <v>6832</v>
      </c>
      <c r="AC383" t="s">
        <v>6833</v>
      </c>
      <c r="AF383" t="s">
        <v>5714</v>
      </c>
    </row>
    <row r="384" spans="7:32" x14ac:dyDescent="0.35">
      <c r="G384" t="s">
        <v>6330</v>
      </c>
      <c r="L384" t="s">
        <v>6834</v>
      </c>
      <c r="X384" t="s">
        <v>6835</v>
      </c>
      <c r="AC384" t="s">
        <v>6836</v>
      </c>
      <c r="AF384" t="s">
        <v>6837</v>
      </c>
    </row>
    <row r="385" spans="7:32" x14ac:dyDescent="0.35">
      <c r="G385" t="s">
        <v>544</v>
      </c>
      <c r="L385" t="s">
        <v>6838</v>
      </c>
      <c r="X385" t="s">
        <v>6839</v>
      </c>
      <c r="AC385" t="s">
        <v>6840</v>
      </c>
      <c r="AF385" t="s">
        <v>6841</v>
      </c>
    </row>
    <row r="386" spans="7:32" x14ac:dyDescent="0.35">
      <c r="G386" t="s">
        <v>545</v>
      </c>
      <c r="L386" t="s">
        <v>6842</v>
      </c>
      <c r="X386" t="s">
        <v>6843</v>
      </c>
      <c r="AC386" t="s">
        <v>6844</v>
      </c>
      <c r="AF386" t="s">
        <v>6845</v>
      </c>
    </row>
    <row r="387" spans="7:32" x14ac:dyDescent="0.35">
      <c r="G387" t="s">
        <v>546</v>
      </c>
      <c r="L387" t="s">
        <v>6846</v>
      </c>
      <c r="X387" t="s">
        <v>6847</v>
      </c>
      <c r="AC387" t="s">
        <v>6848</v>
      </c>
      <c r="AF387" t="s">
        <v>6849</v>
      </c>
    </row>
    <row r="388" spans="7:32" x14ac:dyDescent="0.35">
      <c r="G388" t="s">
        <v>547</v>
      </c>
      <c r="L388" t="s">
        <v>6850</v>
      </c>
      <c r="X388" t="s">
        <v>6851</v>
      </c>
      <c r="AC388" t="s">
        <v>6852</v>
      </c>
      <c r="AF388" t="s">
        <v>6853</v>
      </c>
    </row>
    <row r="389" spans="7:32" x14ac:dyDescent="0.35">
      <c r="G389" t="s">
        <v>2358</v>
      </c>
      <c r="L389" t="s">
        <v>6854</v>
      </c>
      <c r="X389" t="s">
        <v>6435</v>
      </c>
      <c r="AC389" t="s">
        <v>736</v>
      </c>
      <c r="AF389" t="s">
        <v>6855</v>
      </c>
    </row>
    <row r="390" spans="7:32" x14ac:dyDescent="0.35">
      <c r="G390" t="s">
        <v>548</v>
      </c>
      <c r="L390" t="s">
        <v>6072</v>
      </c>
      <c r="X390" t="s">
        <v>6856</v>
      </c>
      <c r="AC390" t="s">
        <v>6749</v>
      </c>
      <c r="AF390" t="s">
        <v>6857</v>
      </c>
    </row>
    <row r="391" spans="7:32" x14ac:dyDescent="0.35">
      <c r="G391" t="s">
        <v>2359</v>
      </c>
      <c r="L391" t="s">
        <v>6858</v>
      </c>
      <c r="X391" t="s">
        <v>6859</v>
      </c>
      <c r="AC391" t="s">
        <v>6860</v>
      </c>
      <c r="AF391" t="s">
        <v>6861</v>
      </c>
    </row>
    <row r="392" spans="7:32" x14ac:dyDescent="0.35">
      <c r="G392" t="s">
        <v>549</v>
      </c>
      <c r="L392" t="s">
        <v>6862</v>
      </c>
      <c r="X392" t="s">
        <v>6863</v>
      </c>
      <c r="AC392" t="s">
        <v>6864</v>
      </c>
      <c r="AF392" t="s">
        <v>6865</v>
      </c>
    </row>
    <row r="393" spans="7:32" x14ac:dyDescent="0.35">
      <c r="G393" t="s">
        <v>2360</v>
      </c>
      <c r="L393" t="s">
        <v>6866</v>
      </c>
      <c r="X393" t="s">
        <v>6867</v>
      </c>
      <c r="AC393" t="s">
        <v>6868</v>
      </c>
      <c r="AF393" t="s">
        <v>6869</v>
      </c>
    </row>
    <row r="394" spans="7:32" x14ac:dyDescent="0.35">
      <c r="G394" t="s">
        <v>550</v>
      </c>
      <c r="L394" t="s">
        <v>6870</v>
      </c>
      <c r="X394" t="s">
        <v>6871</v>
      </c>
      <c r="AC394" t="s">
        <v>6872</v>
      </c>
      <c r="AF394" t="s">
        <v>6873</v>
      </c>
    </row>
    <row r="395" spans="7:32" x14ac:dyDescent="0.35">
      <c r="G395" t="s">
        <v>551</v>
      </c>
      <c r="L395" t="s">
        <v>6874</v>
      </c>
      <c r="X395" t="s">
        <v>2517</v>
      </c>
      <c r="AC395" t="s">
        <v>6875</v>
      </c>
      <c r="AF395" t="s">
        <v>6876</v>
      </c>
    </row>
    <row r="396" spans="7:32" x14ac:dyDescent="0.35">
      <c r="G396" t="s">
        <v>2361</v>
      </c>
      <c r="L396" t="s">
        <v>5680</v>
      </c>
      <c r="X396" t="s">
        <v>6877</v>
      </c>
      <c r="AC396" t="s">
        <v>6878</v>
      </c>
      <c r="AF396" t="s">
        <v>6879</v>
      </c>
    </row>
    <row r="397" spans="7:32" x14ac:dyDescent="0.35">
      <c r="G397" t="s">
        <v>552</v>
      </c>
      <c r="L397" t="s">
        <v>6880</v>
      </c>
      <c r="X397" t="s">
        <v>6881</v>
      </c>
      <c r="AC397" t="s">
        <v>6882</v>
      </c>
      <c r="AF397" t="s">
        <v>5754</v>
      </c>
    </row>
    <row r="398" spans="7:32" x14ac:dyDescent="0.35">
      <c r="G398" t="s">
        <v>2362</v>
      </c>
      <c r="L398" t="s">
        <v>6883</v>
      </c>
      <c r="X398" t="s">
        <v>6884</v>
      </c>
      <c r="AC398" t="s">
        <v>6885</v>
      </c>
      <c r="AF398" t="s">
        <v>6886</v>
      </c>
    </row>
    <row r="399" spans="7:32" x14ac:dyDescent="0.35">
      <c r="G399" t="s">
        <v>2363</v>
      </c>
      <c r="L399" t="s">
        <v>6887</v>
      </c>
      <c r="X399" t="s">
        <v>6888</v>
      </c>
      <c r="AC399" t="s">
        <v>6889</v>
      </c>
      <c r="AF399" t="s">
        <v>4175</v>
      </c>
    </row>
    <row r="400" spans="7:32" x14ac:dyDescent="0.35">
      <c r="G400" t="s">
        <v>553</v>
      </c>
      <c r="L400" t="s">
        <v>6890</v>
      </c>
      <c r="X400" t="s">
        <v>6891</v>
      </c>
      <c r="AC400" t="s">
        <v>6892</v>
      </c>
      <c r="AF400" t="s">
        <v>6893</v>
      </c>
    </row>
    <row r="401" spans="7:32" x14ac:dyDescent="0.35">
      <c r="G401" t="s">
        <v>2364</v>
      </c>
      <c r="L401" t="s">
        <v>6894</v>
      </c>
      <c r="X401" t="s">
        <v>6895</v>
      </c>
      <c r="AC401" t="s">
        <v>6896</v>
      </c>
      <c r="AF401" t="s">
        <v>6897</v>
      </c>
    </row>
    <row r="402" spans="7:32" x14ac:dyDescent="0.35">
      <c r="G402" t="s">
        <v>309</v>
      </c>
      <c r="L402" t="s">
        <v>6898</v>
      </c>
      <c r="X402" t="s">
        <v>6899</v>
      </c>
      <c r="AC402" t="s">
        <v>6900</v>
      </c>
      <c r="AF402" t="s">
        <v>6288</v>
      </c>
    </row>
    <row r="403" spans="7:32" x14ac:dyDescent="0.35">
      <c r="G403" t="s">
        <v>554</v>
      </c>
      <c r="L403" t="s">
        <v>6901</v>
      </c>
      <c r="X403" t="s">
        <v>6902</v>
      </c>
      <c r="AC403" t="s">
        <v>6903</v>
      </c>
      <c r="AF403" t="s">
        <v>6904</v>
      </c>
    </row>
    <row r="404" spans="7:32" x14ac:dyDescent="0.35">
      <c r="G404" t="s">
        <v>555</v>
      </c>
      <c r="L404" t="s">
        <v>6905</v>
      </c>
      <c r="AC404" t="s">
        <v>6906</v>
      </c>
      <c r="AF404" t="s">
        <v>6907</v>
      </c>
    </row>
    <row r="405" spans="7:32" x14ac:dyDescent="0.35">
      <c r="G405" t="s">
        <v>556</v>
      </c>
      <c r="L405" t="s">
        <v>6908</v>
      </c>
      <c r="AC405" t="s">
        <v>6909</v>
      </c>
      <c r="AF405" t="s">
        <v>6910</v>
      </c>
    </row>
    <row r="406" spans="7:32" x14ac:dyDescent="0.35">
      <c r="G406" t="s">
        <v>557</v>
      </c>
      <c r="L406" t="s">
        <v>6911</v>
      </c>
      <c r="AC406" t="s">
        <v>6912</v>
      </c>
      <c r="AF406" t="s">
        <v>5836</v>
      </c>
    </row>
    <row r="407" spans="7:32" x14ac:dyDescent="0.35">
      <c r="G407" t="s">
        <v>558</v>
      </c>
      <c r="L407" t="s">
        <v>6913</v>
      </c>
      <c r="AC407" t="s">
        <v>6314</v>
      </c>
      <c r="AF407" t="s">
        <v>6914</v>
      </c>
    </row>
    <row r="408" spans="7:32" x14ac:dyDescent="0.35">
      <c r="G408" t="s">
        <v>559</v>
      </c>
      <c r="L408" t="s">
        <v>6915</v>
      </c>
      <c r="AC408" t="s">
        <v>6916</v>
      </c>
      <c r="AF408" t="s">
        <v>6917</v>
      </c>
    </row>
    <row r="409" spans="7:32" x14ac:dyDescent="0.35">
      <c r="G409" t="s">
        <v>560</v>
      </c>
      <c r="L409" t="s">
        <v>4597</v>
      </c>
      <c r="AC409" t="s">
        <v>6918</v>
      </c>
      <c r="AF409" t="s">
        <v>6919</v>
      </c>
    </row>
    <row r="410" spans="7:32" x14ac:dyDescent="0.35">
      <c r="G410" t="s">
        <v>561</v>
      </c>
      <c r="L410" t="s">
        <v>6920</v>
      </c>
      <c r="AC410" t="s">
        <v>6921</v>
      </c>
      <c r="AF410" t="s">
        <v>6922</v>
      </c>
    </row>
    <row r="411" spans="7:32" x14ac:dyDescent="0.35">
      <c r="G411" t="s">
        <v>562</v>
      </c>
      <c r="L411" t="s">
        <v>6923</v>
      </c>
      <c r="AC411" t="s">
        <v>6924</v>
      </c>
      <c r="AF411" t="s">
        <v>6925</v>
      </c>
    </row>
    <row r="412" spans="7:32" x14ac:dyDescent="0.35">
      <c r="G412" t="s">
        <v>2365</v>
      </c>
      <c r="L412" t="s">
        <v>6926</v>
      </c>
      <c r="AC412" t="s">
        <v>6927</v>
      </c>
      <c r="AF412" t="s">
        <v>6928</v>
      </c>
    </row>
    <row r="413" spans="7:32" x14ac:dyDescent="0.35">
      <c r="G413" t="s">
        <v>2366</v>
      </c>
      <c r="L413" t="s">
        <v>6929</v>
      </c>
      <c r="AC413" t="s">
        <v>6930</v>
      </c>
      <c r="AF413" t="s">
        <v>6931</v>
      </c>
    </row>
    <row r="414" spans="7:32" x14ac:dyDescent="0.35">
      <c r="G414" t="s">
        <v>2367</v>
      </c>
      <c r="L414" t="s">
        <v>6932</v>
      </c>
      <c r="AC414" t="s">
        <v>6933</v>
      </c>
      <c r="AF414" t="s">
        <v>6934</v>
      </c>
    </row>
    <row r="415" spans="7:32" x14ac:dyDescent="0.35">
      <c r="G415" t="s">
        <v>301</v>
      </c>
      <c r="L415" t="s">
        <v>5620</v>
      </c>
      <c r="AC415" t="s">
        <v>6935</v>
      </c>
      <c r="AF415" t="s">
        <v>6936</v>
      </c>
    </row>
    <row r="416" spans="7:32" x14ac:dyDescent="0.35">
      <c r="G416" t="s">
        <v>2368</v>
      </c>
      <c r="L416" t="s">
        <v>6937</v>
      </c>
      <c r="AC416" t="s">
        <v>6938</v>
      </c>
      <c r="AF416" t="s">
        <v>6939</v>
      </c>
    </row>
    <row r="417" spans="7:32" x14ac:dyDescent="0.35">
      <c r="G417" t="s">
        <v>563</v>
      </c>
      <c r="L417" t="s">
        <v>6940</v>
      </c>
      <c r="AC417" t="s">
        <v>6941</v>
      </c>
      <c r="AF417" t="s">
        <v>6942</v>
      </c>
    </row>
    <row r="418" spans="7:32" x14ac:dyDescent="0.35">
      <c r="G418" t="s">
        <v>2369</v>
      </c>
      <c r="L418" t="s">
        <v>6943</v>
      </c>
      <c r="AC418" t="s">
        <v>6944</v>
      </c>
      <c r="AF418" t="s">
        <v>6945</v>
      </c>
    </row>
    <row r="419" spans="7:32" x14ac:dyDescent="0.35">
      <c r="G419" t="s">
        <v>564</v>
      </c>
      <c r="L419" t="s">
        <v>6946</v>
      </c>
      <c r="AC419" t="s">
        <v>6947</v>
      </c>
      <c r="AF419" t="s">
        <v>6948</v>
      </c>
    </row>
    <row r="420" spans="7:32" x14ac:dyDescent="0.35">
      <c r="G420" t="s">
        <v>566</v>
      </c>
      <c r="L420" t="s">
        <v>6949</v>
      </c>
      <c r="AC420" t="s">
        <v>6950</v>
      </c>
      <c r="AF420" t="s">
        <v>6951</v>
      </c>
    </row>
    <row r="421" spans="7:32" x14ac:dyDescent="0.35">
      <c r="G421" t="s">
        <v>565</v>
      </c>
      <c r="L421" t="s">
        <v>6952</v>
      </c>
      <c r="AC421" t="s">
        <v>6953</v>
      </c>
      <c r="AF421" t="s">
        <v>6954</v>
      </c>
    </row>
    <row r="422" spans="7:32" x14ac:dyDescent="0.35">
      <c r="G422" t="s">
        <v>626</v>
      </c>
      <c r="AC422" t="s">
        <v>6955</v>
      </c>
      <c r="AF422" t="s">
        <v>6956</v>
      </c>
    </row>
    <row r="423" spans="7:32" x14ac:dyDescent="0.35">
      <c r="G423" t="s">
        <v>567</v>
      </c>
      <c r="AC423" t="s">
        <v>6957</v>
      </c>
      <c r="AF423" t="s">
        <v>6958</v>
      </c>
    </row>
    <row r="424" spans="7:32" x14ac:dyDescent="0.35">
      <c r="G424" t="s">
        <v>273</v>
      </c>
      <c r="AC424" t="s">
        <v>6959</v>
      </c>
      <c r="AF424" t="s">
        <v>6960</v>
      </c>
    </row>
    <row r="425" spans="7:32" x14ac:dyDescent="0.35">
      <c r="G425" t="s">
        <v>568</v>
      </c>
      <c r="AC425" t="s">
        <v>6757</v>
      </c>
      <c r="AF425" t="s">
        <v>6961</v>
      </c>
    </row>
    <row r="426" spans="7:32" x14ac:dyDescent="0.35">
      <c r="G426" t="s">
        <v>569</v>
      </c>
      <c r="AC426" t="s">
        <v>6962</v>
      </c>
      <c r="AF426" t="s">
        <v>6963</v>
      </c>
    </row>
    <row r="427" spans="7:32" x14ac:dyDescent="0.35">
      <c r="G427" t="s">
        <v>570</v>
      </c>
      <c r="AC427" t="s">
        <v>6964</v>
      </c>
      <c r="AF427" t="s">
        <v>6965</v>
      </c>
    </row>
    <row r="428" spans="7:32" x14ac:dyDescent="0.35">
      <c r="G428" t="s">
        <v>2370</v>
      </c>
      <c r="AC428" t="s">
        <v>6966</v>
      </c>
      <c r="AF428" t="s">
        <v>6967</v>
      </c>
    </row>
    <row r="429" spans="7:32" x14ac:dyDescent="0.35">
      <c r="G429" t="s">
        <v>2371</v>
      </c>
      <c r="AC429" t="s">
        <v>6968</v>
      </c>
      <c r="AF429" t="s">
        <v>6969</v>
      </c>
    </row>
    <row r="430" spans="7:32" x14ac:dyDescent="0.35">
      <c r="G430" t="s">
        <v>571</v>
      </c>
      <c r="AC430" t="s">
        <v>6970</v>
      </c>
      <c r="AF430" t="s">
        <v>6971</v>
      </c>
    </row>
    <row r="431" spans="7:32" x14ac:dyDescent="0.35">
      <c r="G431" t="s">
        <v>572</v>
      </c>
      <c r="AC431" t="s">
        <v>6972</v>
      </c>
      <c r="AF431" t="s">
        <v>6973</v>
      </c>
    </row>
    <row r="432" spans="7:32" x14ac:dyDescent="0.35">
      <c r="G432" t="s">
        <v>573</v>
      </c>
      <c r="AC432" t="s">
        <v>6974</v>
      </c>
      <c r="AF432" t="s">
        <v>6975</v>
      </c>
    </row>
    <row r="433" spans="7:32" x14ac:dyDescent="0.35">
      <c r="G433" t="s">
        <v>2372</v>
      </c>
      <c r="AC433" t="s">
        <v>6976</v>
      </c>
      <c r="AF433" t="s">
        <v>6977</v>
      </c>
    </row>
    <row r="434" spans="7:32" x14ac:dyDescent="0.35">
      <c r="G434" t="s">
        <v>2373</v>
      </c>
      <c r="AC434" t="s">
        <v>6978</v>
      </c>
      <c r="AF434" t="s">
        <v>5921</v>
      </c>
    </row>
    <row r="435" spans="7:32" x14ac:dyDescent="0.35">
      <c r="G435" t="s">
        <v>574</v>
      </c>
      <c r="AC435" t="s">
        <v>6979</v>
      </c>
      <c r="AF435" t="s">
        <v>6980</v>
      </c>
    </row>
    <row r="436" spans="7:32" x14ac:dyDescent="0.35">
      <c r="G436" t="s">
        <v>575</v>
      </c>
      <c r="AC436" t="s">
        <v>6981</v>
      </c>
      <c r="AF436" t="s">
        <v>6982</v>
      </c>
    </row>
    <row r="437" spans="7:32" x14ac:dyDescent="0.35">
      <c r="G437" t="s">
        <v>2374</v>
      </c>
      <c r="AC437" t="s">
        <v>6983</v>
      </c>
      <c r="AF437" t="s">
        <v>6984</v>
      </c>
    </row>
    <row r="438" spans="7:32" x14ac:dyDescent="0.35">
      <c r="G438" t="s">
        <v>576</v>
      </c>
      <c r="AC438" t="s">
        <v>6985</v>
      </c>
      <c r="AF438" t="s">
        <v>6986</v>
      </c>
    </row>
    <row r="439" spans="7:32" x14ac:dyDescent="0.35">
      <c r="G439" t="s">
        <v>5815</v>
      </c>
      <c r="AC439" t="s">
        <v>6987</v>
      </c>
      <c r="AF439" t="s">
        <v>6988</v>
      </c>
    </row>
    <row r="440" spans="7:32" x14ac:dyDescent="0.35">
      <c r="G440" t="s">
        <v>577</v>
      </c>
      <c r="AC440" t="s">
        <v>6834</v>
      </c>
      <c r="AF440" t="s">
        <v>6989</v>
      </c>
    </row>
    <row r="441" spans="7:32" x14ac:dyDescent="0.35">
      <c r="G441" t="s">
        <v>578</v>
      </c>
      <c r="AC441" t="s">
        <v>6030</v>
      </c>
      <c r="AF441" t="s">
        <v>6990</v>
      </c>
    </row>
    <row r="442" spans="7:32" x14ac:dyDescent="0.35">
      <c r="G442" t="s">
        <v>579</v>
      </c>
      <c r="AC442" t="s">
        <v>6991</v>
      </c>
      <c r="AF442" t="s">
        <v>6992</v>
      </c>
    </row>
    <row r="443" spans="7:32" x14ac:dyDescent="0.35">
      <c r="G443" t="s">
        <v>580</v>
      </c>
      <c r="AC443" t="s">
        <v>6797</v>
      </c>
      <c r="AF443" t="s">
        <v>6993</v>
      </c>
    </row>
    <row r="444" spans="7:32" x14ac:dyDescent="0.35">
      <c r="G444" t="s">
        <v>6994</v>
      </c>
      <c r="AC444" t="s">
        <v>6995</v>
      </c>
      <c r="AF444" t="s">
        <v>6996</v>
      </c>
    </row>
    <row r="445" spans="7:32" x14ac:dyDescent="0.35">
      <c r="G445" t="s">
        <v>581</v>
      </c>
      <c r="AC445" t="s">
        <v>6997</v>
      </c>
      <c r="AF445" t="s">
        <v>6998</v>
      </c>
    </row>
    <row r="446" spans="7:32" x14ac:dyDescent="0.35">
      <c r="G446" t="s">
        <v>582</v>
      </c>
      <c r="AC446" t="s">
        <v>6999</v>
      </c>
      <c r="AF446" t="s">
        <v>6399</v>
      </c>
    </row>
    <row r="447" spans="7:32" x14ac:dyDescent="0.35">
      <c r="G447" t="s">
        <v>2375</v>
      </c>
      <c r="AC447" t="s">
        <v>7000</v>
      </c>
      <c r="AF447" t="s">
        <v>6409</v>
      </c>
    </row>
    <row r="448" spans="7:32" x14ac:dyDescent="0.35">
      <c r="G448" t="s">
        <v>583</v>
      </c>
      <c r="AC448" t="s">
        <v>7001</v>
      </c>
      <c r="AF448" t="s">
        <v>7002</v>
      </c>
    </row>
    <row r="449" spans="7:32" x14ac:dyDescent="0.35">
      <c r="G449" t="s">
        <v>7003</v>
      </c>
      <c r="AC449" t="s">
        <v>6081</v>
      </c>
      <c r="AF449" t="s">
        <v>7004</v>
      </c>
    </row>
    <row r="450" spans="7:32" x14ac:dyDescent="0.35">
      <c r="G450" t="s">
        <v>584</v>
      </c>
      <c r="AC450" t="s">
        <v>7005</v>
      </c>
      <c r="AF450" t="s">
        <v>7006</v>
      </c>
    </row>
    <row r="451" spans="7:32" x14ac:dyDescent="0.35">
      <c r="G451" t="s">
        <v>2376</v>
      </c>
      <c r="AC451" t="s">
        <v>7007</v>
      </c>
      <c r="AF451" t="s">
        <v>7008</v>
      </c>
    </row>
    <row r="452" spans="7:32" x14ac:dyDescent="0.35">
      <c r="G452" t="s">
        <v>585</v>
      </c>
      <c r="AC452" t="s">
        <v>7009</v>
      </c>
      <c r="AF452" t="s">
        <v>7010</v>
      </c>
    </row>
    <row r="453" spans="7:32" x14ac:dyDescent="0.35">
      <c r="G453" t="s">
        <v>2377</v>
      </c>
      <c r="AC453" t="s">
        <v>7011</v>
      </c>
      <c r="AF453" t="s">
        <v>7012</v>
      </c>
    </row>
    <row r="454" spans="7:32" x14ac:dyDescent="0.35">
      <c r="G454" t="s">
        <v>2378</v>
      </c>
      <c r="AC454" t="s">
        <v>7013</v>
      </c>
      <c r="AF454" t="s">
        <v>7014</v>
      </c>
    </row>
    <row r="455" spans="7:32" x14ac:dyDescent="0.35">
      <c r="G455" t="s">
        <v>586</v>
      </c>
      <c r="AC455" t="s">
        <v>7015</v>
      </c>
      <c r="AF455" t="s">
        <v>7016</v>
      </c>
    </row>
    <row r="456" spans="7:32" x14ac:dyDescent="0.35">
      <c r="G456" t="s">
        <v>2379</v>
      </c>
      <c r="AC456" t="s">
        <v>7017</v>
      </c>
      <c r="AF456" t="s">
        <v>7018</v>
      </c>
    </row>
    <row r="457" spans="7:32" x14ac:dyDescent="0.35">
      <c r="G457" t="s">
        <v>587</v>
      </c>
      <c r="AC457" t="s">
        <v>7019</v>
      </c>
      <c r="AF457" t="s">
        <v>7020</v>
      </c>
    </row>
    <row r="458" spans="7:32" x14ac:dyDescent="0.35">
      <c r="G458" t="s">
        <v>588</v>
      </c>
      <c r="AC458" t="s">
        <v>7021</v>
      </c>
      <c r="AF458" t="s">
        <v>7022</v>
      </c>
    </row>
    <row r="459" spans="7:32" x14ac:dyDescent="0.35">
      <c r="G459" t="s">
        <v>2380</v>
      </c>
      <c r="AC459" t="s">
        <v>7023</v>
      </c>
      <c r="AF459" t="s">
        <v>7024</v>
      </c>
    </row>
    <row r="460" spans="7:32" x14ac:dyDescent="0.35">
      <c r="G460" t="s">
        <v>7025</v>
      </c>
      <c r="AC460" t="s">
        <v>7026</v>
      </c>
      <c r="AF460" t="s">
        <v>7027</v>
      </c>
    </row>
    <row r="461" spans="7:32" x14ac:dyDescent="0.35">
      <c r="G461" t="s">
        <v>589</v>
      </c>
      <c r="AC461" t="s">
        <v>7028</v>
      </c>
      <c r="AF461" t="s">
        <v>7029</v>
      </c>
    </row>
    <row r="462" spans="7:32" x14ac:dyDescent="0.35">
      <c r="G462" t="s">
        <v>590</v>
      </c>
      <c r="AC462" t="s">
        <v>7030</v>
      </c>
      <c r="AF462" t="s">
        <v>7031</v>
      </c>
    </row>
    <row r="463" spans="7:32" x14ac:dyDescent="0.35">
      <c r="G463" t="s">
        <v>591</v>
      </c>
      <c r="AC463" t="s">
        <v>7032</v>
      </c>
      <c r="AF463" t="s">
        <v>7033</v>
      </c>
    </row>
    <row r="464" spans="7:32" x14ac:dyDescent="0.35">
      <c r="G464" t="s">
        <v>2381</v>
      </c>
      <c r="AC464" t="s">
        <v>7034</v>
      </c>
      <c r="AF464" t="s">
        <v>6016</v>
      </c>
    </row>
    <row r="465" spans="7:32" x14ac:dyDescent="0.35">
      <c r="G465" t="s">
        <v>276</v>
      </c>
      <c r="AC465" t="s">
        <v>7035</v>
      </c>
      <c r="AF465" t="s">
        <v>7036</v>
      </c>
    </row>
    <row r="466" spans="7:32" x14ac:dyDescent="0.35">
      <c r="G466" t="s">
        <v>592</v>
      </c>
      <c r="AC466" t="s">
        <v>7037</v>
      </c>
      <c r="AF466" t="s">
        <v>7038</v>
      </c>
    </row>
    <row r="467" spans="7:32" x14ac:dyDescent="0.35">
      <c r="G467" t="s">
        <v>593</v>
      </c>
      <c r="AC467" t="s">
        <v>5730</v>
      </c>
      <c r="AF467" t="s">
        <v>678</v>
      </c>
    </row>
    <row r="468" spans="7:32" x14ac:dyDescent="0.35">
      <c r="G468" t="s">
        <v>594</v>
      </c>
      <c r="AC468" t="s">
        <v>7039</v>
      </c>
      <c r="AF468" t="s">
        <v>7040</v>
      </c>
    </row>
    <row r="469" spans="7:32" x14ac:dyDescent="0.35">
      <c r="G469" t="s">
        <v>2382</v>
      </c>
      <c r="AC469" t="s">
        <v>7041</v>
      </c>
      <c r="AF469" t="s">
        <v>7042</v>
      </c>
    </row>
    <row r="470" spans="7:32" x14ac:dyDescent="0.35">
      <c r="G470" t="s">
        <v>2383</v>
      </c>
      <c r="AC470" t="s">
        <v>7043</v>
      </c>
      <c r="AF470" t="s">
        <v>7044</v>
      </c>
    </row>
    <row r="471" spans="7:32" x14ac:dyDescent="0.35">
      <c r="G471" t="s">
        <v>595</v>
      </c>
      <c r="AC471" t="s">
        <v>7045</v>
      </c>
      <c r="AF471" t="s">
        <v>7046</v>
      </c>
    </row>
    <row r="472" spans="7:32" x14ac:dyDescent="0.35">
      <c r="G472" t="s">
        <v>7047</v>
      </c>
      <c r="AC472" t="s">
        <v>7048</v>
      </c>
      <c r="AF472" t="s">
        <v>7049</v>
      </c>
    </row>
    <row r="473" spans="7:32" x14ac:dyDescent="0.35">
      <c r="G473" t="s">
        <v>2384</v>
      </c>
      <c r="AC473" t="s">
        <v>7050</v>
      </c>
      <c r="AF473" t="s">
        <v>7051</v>
      </c>
    </row>
    <row r="474" spans="7:32" x14ac:dyDescent="0.35">
      <c r="G474" t="s">
        <v>596</v>
      </c>
      <c r="AC474" t="s">
        <v>7052</v>
      </c>
      <c r="AF474" t="s">
        <v>7053</v>
      </c>
    </row>
    <row r="475" spans="7:32" x14ac:dyDescent="0.35">
      <c r="G475" t="s">
        <v>597</v>
      </c>
      <c r="AC475" t="s">
        <v>7054</v>
      </c>
      <c r="AF475" t="s">
        <v>7055</v>
      </c>
    </row>
    <row r="476" spans="7:32" x14ac:dyDescent="0.35">
      <c r="G476" t="s">
        <v>598</v>
      </c>
      <c r="AC476" t="s">
        <v>7056</v>
      </c>
      <c r="AF476" t="s">
        <v>7057</v>
      </c>
    </row>
    <row r="477" spans="7:32" x14ac:dyDescent="0.35">
      <c r="G477" t="s">
        <v>599</v>
      </c>
      <c r="AC477" t="s">
        <v>7058</v>
      </c>
      <c r="AF477" t="s">
        <v>7059</v>
      </c>
    </row>
    <row r="478" spans="7:32" x14ac:dyDescent="0.35">
      <c r="G478" t="s">
        <v>7060</v>
      </c>
      <c r="AC478" t="s">
        <v>7061</v>
      </c>
      <c r="AF478" t="s">
        <v>7062</v>
      </c>
    </row>
    <row r="479" spans="7:32" x14ac:dyDescent="0.35">
      <c r="G479" t="s">
        <v>600</v>
      </c>
      <c r="AC479" t="s">
        <v>7063</v>
      </c>
      <c r="AF479" t="s">
        <v>7064</v>
      </c>
    </row>
    <row r="480" spans="7:32" x14ac:dyDescent="0.35">
      <c r="G480" t="s">
        <v>601</v>
      </c>
      <c r="AC480" t="s">
        <v>7065</v>
      </c>
      <c r="AF480" t="s">
        <v>7066</v>
      </c>
    </row>
    <row r="481" spans="7:32" x14ac:dyDescent="0.35">
      <c r="G481" t="s">
        <v>2386</v>
      </c>
      <c r="AC481" t="s">
        <v>7067</v>
      </c>
      <c r="AF481" t="s">
        <v>7068</v>
      </c>
    </row>
    <row r="482" spans="7:32" x14ac:dyDescent="0.35">
      <c r="G482" t="s">
        <v>602</v>
      </c>
      <c r="AC482" t="s">
        <v>7069</v>
      </c>
      <c r="AF482" t="s">
        <v>7070</v>
      </c>
    </row>
    <row r="483" spans="7:32" x14ac:dyDescent="0.35">
      <c r="G483" t="s">
        <v>2387</v>
      </c>
      <c r="AC483" t="s">
        <v>7071</v>
      </c>
      <c r="AF483" t="s">
        <v>7072</v>
      </c>
    </row>
    <row r="484" spans="7:32" x14ac:dyDescent="0.35">
      <c r="G484" t="s">
        <v>603</v>
      </c>
      <c r="AC484" t="s">
        <v>7073</v>
      </c>
      <c r="AF484" t="s">
        <v>7074</v>
      </c>
    </row>
    <row r="485" spans="7:32" x14ac:dyDescent="0.35">
      <c r="G485" t="s">
        <v>7075</v>
      </c>
      <c r="AC485" t="s">
        <v>5620</v>
      </c>
      <c r="AF485" t="s">
        <v>7076</v>
      </c>
    </row>
    <row r="486" spans="7:32" x14ac:dyDescent="0.35">
      <c r="G486" t="s">
        <v>2388</v>
      </c>
      <c r="AC486" t="s">
        <v>7077</v>
      </c>
      <c r="AF486" t="s">
        <v>7078</v>
      </c>
    </row>
    <row r="487" spans="7:32" x14ac:dyDescent="0.35">
      <c r="G487" t="s">
        <v>2389</v>
      </c>
      <c r="AC487" t="s">
        <v>7079</v>
      </c>
      <c r="AF487" t="s">
        <v>7080</v>
      </c>
    </row>
    <row r="488" spans="7:32" x14ac:dyDescent="0.35">
      <c r="G488" t="s">
        <v>605</v>
      </c>
      <c r="AC488" t="s">
        <v>7081</v>
      </c>
      <c r="AF488" t="s">
        <v>7082</v>
      </c>
    </row>
    <row r="489" spans="7:32" x14ac:dyDescent="0.35">
      <c r="G489" t="s">
        <v>606</v>
      </c>
      <c r="AC489" t="s">
        <v>7083</v>
      </c>
      <c r="AF489" t="s">
        <v>7084</v>
      </c>
    </row>
    <row r="490" spans="7:32" x14ac:dyDescent="0.35">
      <c r="G490" t="s">
        <v>7085</v>
      </c>
      <c r="AC490" t="s">
        <v>7086</v>
      </c>
      <c r="AF490" t="s">
        <v>7087</v>
      </c>
    </row>
    <row r="491" spans="7:32" x14ac:dyDescent="0.35">
      <c r="G491" t="s">
        <v>7088</v>
      </c>
      <c r="AC491" t="s">
        <v>7089</v>
      </c>
      <c r="AF491" t="s">
        <v>7090</v>
      </c>
    </row>
    <row r="492" spans="7:32" x14ac:dyDescent="0.35">
      <c r="G492" t="s">
        <v>607</v>
      </c>
      <c r="AC492" t="s">
        <v>7091</v>
      </c>
      <c r="AF492" t="s">
        <v>7092</v>
      </c>
    </row>
    <row r="493" spans="7:32" x14ac:dyDescent="0.35">
      <c r="G493" t="s">
        <v>608</v>
      </c>
      <c r="AC493" t="s">
        <v>7093</v>
      </c>
      <c r="AF493" t="s">
        <v>7094</v>
      </c>
    </row>
    <row r="494" spans="7:32" x14ac:dyDescent="0.35">
      <c r="G494" t="s">
        <v>609</v>
      </c>
      <c r="AC494" t="s">
        <v>7095</v>
      </c>
      <c r="AF494" t="s">
        <v>7096</v>
      </c>
    </row>
    <row r="495" spans="7:32" x14ac:dyDescent="0.35">
      <c r="G495" t="s">
        <v>610</v>
      </c>
      <c r="AC495" t="s">
        <v>7097</v>
      </c>
      <c r="AF495" t="s">
        <v>7098</v>
      </c>
    </row>
    <row r="496" spans="7:32" x14ac:dyDescent="0.35">
      <c r="G496" t="s">
        <v>2390</v>
      </c>
      <c r="AC496" t="s">
        <v>7099</v>
      </c>
      <c r="AF496" t="s">
        <v>7100</v>
      </c>
    </row>
    <row r="497" spans="7:32" x14ac:dyDescent="0.35">
      <c r="G497" t="s">
        <v>611</v>
      </c>
      <c r="AC497" t="s">
        <v>7101</v>
      </c>
      <c r="AF497" t="s">
        <v>4169</v>
      </c>
    </row>
    <row r="498" spans="7:32" x14ac:dyDescent="0.35">
      <c r="G498" t="s">
        <v>2391</v>
      </c>
      <c r="AC498" t="s">
        <v>7102</v>
      </c>
      <c r="AF498" t="s">
        <v>7103</v>
      </c>
    </row>
    <row r="499" spans="7:32" x14ac:dyDescent="0.35">
      <c r="G499" t="s">
        <v>612</v>
      </c>
      <c r="AC499" t="s">
        <v>7104</v>
      </c>
      <c r="AF499" t="s">
        <v>7105</v>
      </c>
    </row>
    <row r="500" spans="7:32" x14ac:dyDescent="0.35">
      <c r="G500" t="s">
        <v>2392</v>
      </c>
      <c r="AC500" t="s">
        <v>7106</v>
      </c>
      <c r="AF500" t="s">
        <v>7107</v>
      </c>
    </row>
    <row r="501" spans="7:32" x14ac:dyDescent="0.35">
      <c r="G501" t="s">
        <v>2393</v>
      </c>
      <c r="AC501" t="s">
        <v>7108</v>
      </c>
      <c r="AF501" t="s">
        <v>7109</v>
      </c>
    </row>
    <row r="502" spans="7:32" x14ac:dyDescent="0.35">
      <c r="G502" t="s">
        <v>613</v>
      </c>
      <c r="AF502" t="s">
        <v>7110</v>
      </c>
    </row>
    <row r="503" spans="7:32" x14ac:dyDescent="0.35">
      <c r="G503" t="s">
        <v>7111</v>
      </c>
      <c r="AF503" t="s">
        <v>7112</v>
      </c>
    </row>
    <row r="504" spans="7:32" x14ac:dyDescent="0.35">
      <c r="G504" t="s">
        <v>237</v>
      </c>
      <c r="AF504" t="s">
        <v>7113</v>
      </c>
    </row>
    <row r="505" spans="7:32" x14ac:dyDescent="0.35">
      <c r="G505" t="s">
        <v>2394</v>
      </c>
      <c r="AF505" t="s">
        <v>7114</v>
      </c>
    </row>
    <row r="506" spans="7:32" x14ac:dyDescent="0.35">
      <c r="G506" t="s">
        <v>614</v>
      </c>
      <c r="AF506" t="s">
        <v>7115</v>
      </c>
    </row>
    <row r="507" spans="7:32" x14ac:dyDescent="0.35">
      <c r="G507" t="s">
        <v>615</v>
      </c>
      <c r="AF507" t="s">
        <v>7116</v>
      </c>
    </row>
    <row r="508" spans="7:32" x14ac:dyDescent="0.35">
      <c r="G508" t="s">
        <v>616</v>
      </c>
      <c r="AF508" t="s">
        <v>7117</v>
      </c>
    </row>
    <row r="509" spans="7:32" x14ac:dyDescent="0.35">
      <c r="G509" t="s">
        <v>617</v>
      </c>
      <c r="AF509" t="s">
        <v>7118</v>
      </c>
    </row>
    <row r="510" spans="7:32" x14ac:dyDescent="0.35">
      <c r="G510" t="s">
        <v>7119</v>
      </c>
      <c r="AF510" t="s">
        <v>7120</v>
      </c>
    </row>
    <row r="511" spans="7:32" x14ac:dyDescent="0.35">
      <c r="G511" t="s">
        <v>7121</v>
      </c>
      <c r="AF511" t="s">
        <v>6165</v>
      </c>
    </row>
    <row r="512" spans="7:32" x14ac:dyDescent="0.35">
      <c r="G512" t="s">
        <v>618</v>
      </c>
      <c r="AF512" t="s">
        <v>7122</v>
      </c>
    </row>
    <row r="513" spans="7:32" x14ac:dyDescent="0.35">
      <c r="G513" t="s">
        <v>2395</v>
      </c>
      <c r="AF513" t="s">
        <v>7123</v>
      </c>
    </row>
    <row r="514" spans="7:32" x14ac:dyDescent="0.35">
      <c r="G514" t="s">
        <v>619</v>
      </c>
      <c r="AF514" t="s">
        <v>7124</v>
      </c>
    </row>
    <row r="515" spans="7:32" x14ac:dyDescent="0.35">
      <c r="G515" t="s">
        <v>2396</v>
      </c>
      <c r="AF515" t="s">
        <v>7125</v>
      </c>
    </row>
    <row r="516" spans="7:32" x14ac:dyDescent="0.35">
      <c r="G516" t="s">
        <v>2397</v>
      </c>
      <c r="AF516" t="s">
        <v>7126</v>
      </c>
    </row>
    <row r="517" spans="7:32" x14ac:dyDescent="0.35">
      <c r="G517" t="s">
        <v>2398</v>
      </c>
      <c r="AF517" t="s">
        <v>7127</v>
      </c>
    </row>
    <row r="518" spans="7:32" x14ac:dyDescent="0.35">
      <c r="G518" t="s">
        <v>2399</v>
      </c>
      <c r="AF518" t="s">
        <v>7128</v>
      </c>
    </row>
    <row r="519" spans="7:32" x14ac:dyDescent="0.35">
      <c r="G519" t="s">
        <v>620</v>
      </c>
      <c r="AF519" t="s">
        <v>7129</v>
      </c>
    </row>
    <row r="520" spans="7:32" x14ac:dyDescent="0.35">
      <c r="G520" t="s">
        <v>621</v>
      </c>
      <c r="AF520" t="s">
        <v>7130</v>
      </c>
    </row>
    <row r="521" spans="7:32" x14ac:dyDescent="0.35">
      <c r="G521" t="s">
        <v>622</v>
      </c>
      <c r="AF521" t="s">
        <v>7131</v>
      </c>
    </row>
    <row r="522" spans="7:32" x14ac:dyDescent="0.35">
      <c r="G522" t="s">
        <v>2400</v>
      </c>
      <c r="AF522" t="s">
        <v>7132</v>
      </c>
    </row>
    <row r="523" spans="7:32" x14ac:dyDescent="0.35">
      <c r="G523" t="s">
        <v>623</v>
      </c>
      <c r="AF523" t="s">
        <v>7133</v>
      </c>
    </row>
    <row r="524" spans="7:32" x14ac:dyDescent="0.35">
      <c r="G524" t="s">
        <v>240</v>
      </c>
      <c r="AF524" t="s">
        <v>7134</v>
      </c>
    </row>
    <row r="525" spans="7:32" x14ac:dyDescent="0.35">
      <c r="G525" t="s">
        <v>2401</v>
      </c>
      <c r="AF525" t="s">
        <v>7135</v>
      </c>
    </row>
    <row r="526" spans="7:32" x14ac:dyDescent="0.35">
      <c r="G526" t="s">
        <v>2402</v>
      </c>
      <c r="AF526" t="s">
        <v>7136</v>
      </c>
    </row>
    <row r="527" spans="7:32" x14ac:dyDescent="0.35">
      <c r="G527" t="s">
        <v>624</v>
      </c>
      <c r="AF527" t="s">
        <v>7137</v>
      </c>
    </row>
    <row r="528" spans="7:32" x14ac:dyDescent="0.35">
      <c r="G528" t="s">
        <v>2403</v>
      </c>
      <c r="AF528" t="s">
        <v>5993</v>
      </c>
    </row>
    <row r="529" spans="7:32" x14ac:dyDescent="0.35">
      <c r="G529" t="s">
        <v>625</v>
      </c>
      <c r="AF529" t="s">
        <v>6634</v>
      </c>
    </row>
    <row r="530" spans="7:32" x14ac:dyDescent="0.35">
      <c r="G530" t="s">
        <v>2404</v>
      </c>
      <c r="AF530" t="s">
        <v>7138</v>
      </c>
    </row>
    <row r="531" spans="7:32" x14ac:dyDescent="0.35">
      <c r="G531" t="s">
        <v>2405</v>
      </c>
      <c r="AF531" t="s">
        <v>7139</v>
      </c>
    </row>
    <row r="532" spans="7:32" x14ac:dyDescent="0.35">
      <c r="G532" t="s">
        <v>627</v>
      </c>
      <c r="AF532" t="s">
        <v>7140</v>
      </c>
    </row>
    <row r="533" spans="7:32" x14ac:dyDescent="0.35">
      <c r="G533" t="s">
        <v>628</v>
      </c>
      <c r="AF533" t="s">
        <v>7141</v>
      </c>
    </row>
    <row r="534" spans="7:32" x14ac:dyDescent="0.35">
      <c r="G534" t="s">
        <v>7142</v>
      </c>
      <c r="AF534" t="s">
        <v>7143</v>
      </c>
    </row>
    <row r="535" spans="7:32" x14ac:dyDescent="0.35">
      <c r="G535" t="s">
        <v>2407</v>
      </c>
      <c r="AF535" t="s">
        <v>7144</v>
      </c>
    </row>
    <row r="536" spans="7:32" x14ac:dyDescent="0.35">
      <c r="G536" t="s">
        <v>629</v>
      </c>
      <c r="AF536" t="s">
        <v>7145</v>
      </c>
    </row>
    <row r="537" spans="7:32" x14ac:dyDescent="0.35">
      <c r="G537" t="s">
        <v>630</v>
      </c>
      <c r="AF537" t="s">
        <v>7146</v>
      </c>
    </row>
    <row r="538" spans="7:32" x14ac:dyDescent="0.35">
      <c r="G538" t="s">
        <v>631</v>
      </c>
      <c r="AF538" t="s">
        <v>7147</v>
      </c>
    </row>
    <row r="539" spans="7:32" x14ac:dyDescent="0.35">
      <c r="G539" t="s">
        <v>632</v>
      </c>
      <c r="AF539" t="s">
        <v>5740</v>
      </c>
    </row>
    <row r="540" spans="7:32" x14ac:dyDescent="0.35">
      <c r="G540" t="s">
        <v>633</v>
      </c>
      <c r="AF540" t="s">
        <v>7148</v>
      </c>
    </row>
    <row r="541" spans="7:32" x14ac:dyDescent="0.35">
      <c r="G541" t="s">
        <v>634</v>
      </c>
      <c r="AF541" t="s">
        <v>7149</v>
      </c>
    </row>
    <row r="542" spans="7:32" x14ac:dyDescent="0.35">
      <c r="G542" t="s">
        <v>2408</v>
      </c>
      <c r="AF542" t="s">
        <v>7150</v>
      </c>
    </row>
    <row r="543" spans="7:32" x14ac:dyDescent="0.35">
      <c r="G543" t="s">
        <v>635</v>
      </c>
      <c r="AF543" t="s">
        <v>7151</v>
      </c>
    </row>
    <row r="544" spans="7:32" x14ac:dyDescent="0.35">
      <c r="G544" t="s">
        <v>2409</v>
      </c>
      <c r="AF544" t="s">
        <v>7152</v>
      </c>
    </row>
    <row r="545" spans="7:32" x14ac:dyDescent="0.35">
      <c r="G545" t="s">
        <v>636</v>
      </c>
      <c r="AF545" t="s">
        <v>7153</v>
      </c>
    </row>
    <row r="546" spans="7:32" x14ac:dyDescent="0.35">
      <c r="G546" t="s">
        <v>2410</v>
      </c>
      <c r="AF546" t="s">
        <v>7154</v>
      </c>
    </row>
    <row r="547" spans="7:32" x14ac:dyDescent="0.35">
      <c r="G547" t="s">
        <v>637</v>
      </c>
      <c r="AF547" t="s">
        <v>7155</v>
      </c>
    </row>
    <row r="548" spans="7:32" x14ac:dyDescent="0.35">
      <c r="G548" t="s">
        <v>638</v>
      </c>
      <c r="AF548" t="s">
        <v>7156</v>
      </c>
    </row>
    <row r="549" spans="7:32" x14ac:dyDescent="0.35">
      <c r="G549" t="s">
        <v>639</v>
      </c>
      <c r="AF549" t="s">
        <v>7157</v>
      </c>
    </row>
    <row r="550" spans="7:32" x14ac:dyDescent="0.35">
      <c r="G550" t="s">
        <v>640</v>
      </c>
      <c r="AF550" t="s">
        <v>7158</v>
      </c>
    </row>
    <row r="551" spans="7:32" x14ac:dyDescent="0.35">
      <c r="G551" t="s">
        <v>7159</v>
      </c>
      <c r="AF551" t="s">
        <v>6242</v>
      </c>
    </row>
    <row r="552" spans="7:32" x14ac:dyDescent="0.35">
      <c r="G552" t="s">
        <v>641</v>
      </c>
      <c r="AF552" t="s">
        <v>735</v>
      </c>
    </row>
    <row r="553" spans="7:32" x14ac:dyDescent="0.35">
      <c r="G553" t="s">
        <v>642</v>
      </c>
      <c r="AF553" t="s">
        <v>7160</v>
      </c>
    </row>
    <row r="554" spans="7:32" x14ac:dyDescent="0.35">
      <c r="G554" t="s">
        <v>2411</v>
      </c>
      <c r="AF554" t="s">
        <v>7161</v>
      </c>
    </row>
    <row r="555" spans="7:32" x14ac:dyDescent="0.35">
      <c r="G555" t="s">
        <v>267</v>
      </c>
      <c r="AF555" t="s">
        <v>7162</v>
      </c>
    </row>
    <row r="556" spans="7:32" x14ac:dyDescent="0.35">
      <c r="G556" t="s">
        <v>2412</v>
      </c>
      <c r="AF556" t="s">
        <v>7163</v>
      </c>
    </row>
    <row r="557" spans="7:32" x14ac:dyDescent="0.35">
      <c r="G557" t="s">
        <v>2413</v>
      </c>
      <c r="AF557" t="s">
        <v>7164</v>
      </c>
    </row>
    <row r="558" spans="7:32" x14ac:dyDescent="0.35">
      <c r="G558" t="s">
        <v>643</v>
      </c>
      <c r="AF558" t="s">
        <v>7165</v>
      </c>
    </row>
    <row r="559" spans="7:32" x14ac:dyDescent="0.35">
      <c r="G559" t="s">
        <v>2416</v>
      </c>
      <c r="AF559" t="s">
        <v>7166</v>
      </c>
    </row>
    <row r="560" spans="7:32" x14ac:dyDescent="0.35">
      <c r="G560" t="s">
        <v>2414</v>
      </c>
      <c r="AF560" t="s">
        <v>7167</v>
      </c>
    </row>
    <row r="561" spans="7:32" x14ac:dyDescent="0.35">
      <c r="G561" t="s">
        <v>644</v>
      </c>
      <c r="AF561" t="s">
        <v>7168</v>
      </c>
    </row>
    <row r="562" spans="7:32" x14ac:dyDescent="0.35">
      <c r="G562" t="s">
        <v>7169</v>
      </c>
      <c r="AF562" t="s">
        <v>7170</v>
      </c>
    </row>
    <row r="563" spans="7:32" x14ac:dyDescent="0.35">
      <c r="G563" t="s">
        <v>251</v>
      </c>
      <c r="AF563" t="s">
        <v>7171</v>
      </c>
    </row>
    <row r="564" spans="7:32" x14ac:dyDescent="0.35">
      <c r="G564" t="s">
        <v>645</v>
      </c>
      <c r="AF564" t="s">
        <v>7172</v>
      </c>
    </row>
    <row r="565" spans="7:32" x14ac:dyDescent="0.35">
      <c r="G565" t="s">
        <v>2417</v>
      </c>
      <c r="AF565" t="s">
        <v>7173</v>
      </c>
    </row>
    <row r="566" spans="7:32" x14ac:dyDescent="0.35">
      <c r="G566" t="s">
        <v>2418</v>
      </c>
      <c r="AF566" t="s">
        <v>7174</v>
      </c>
    </row>
    <row r="567" spans="7:32" x14ac:dyDescent="0.35">
      <c r="G567" t="s">
        <v>7175</v>
      </c>
      <c r="AF567" t="s">
        <v>7176</v>
      </c>
    </row>
    <row r="568" spans="7:32" x14ac:dyDescent="0.35">
      <c r="G568" t="s">
        <v>7177</v>
      </c>
      <c r="AF568" t="s">
        <v>5324</v>
      </c>
    </row>
    <row r="569" spans="7:32" x14ac:dyDescent="0.35">
      <c r="G569" t="s">
        <v>646</v>
      </c>
      <c r="AF569" t="s">
        <v>7178</v>
      </c>
    </row>
    <row r="570" spans="7:32" x14ac:dyDescent="0.35">
      <c r="G570" t="s">
        <v>2419</v>
      </c>
      <c r="AF570" t="s">
        <v>7179</v>
      </c>
    </row>
    <row r="571" spans="7:32" x14ac:dyDescent="0.35">
      <c r="G571" t="s">
        <v>647</v>
      </c>
      <c r="AF571" t="s">
        <v>4666</v>
      </c>
    </row>
    <row r="572" spans="7:32" x14ac:dyDescent="0.35">
      <c r="G572" t="s">
        <v>648</v>
      </c>
      <c r="AF572" t="s">
        <v>7180</v>
      </c>
    </row>
    <row r="573" spans="7:32" x14ac:dyDescent="0.35">
      <c r="G573" t="s">
        <v>649</v>
      </c>
      <c r="AF573" t="s">
        <v>6141</v>
      </c>
    </row>
    <row r="574" spans="7:32" x14ac:dyDescent="0.35">
      <c r="G574" t="s">
        <v>7181</v>
      </c>
      <c r="AF574" t="s">
        <v>5365</v>
      </c>
    </row>
    <row r="575" spans="7:32" x14ac:dyDescent="0.35">
      <c r="G575" t="s">
        <v>650</v>
      </c>
      <c r="AF575" t="s">
        <v>7182</v>
      </c>
    </row>
    <row r="576" spans="7:32" x14ac:dyDescent="0.35">
      <c r="G576" t="s">
        <v>7183</v>
      </c>
      <c r="AF576" t="s">
        <v>7184</v>
      </c>
    </row>
    <row r="577" spans="7:32" x14ac:dyDescent="0.35">
      <c r="G577" t="s">
        <v>2420</v>
      </c>
      <c r="AF577" t="s">
        <v>7185</v>
      </c>
    </row>
    <row r="578" spans="7:32" x14ac:dyDescent="0.35">
      <c r="G578" t="s">
        <v>651</v>
      </c>
      <c r="AF578" t="s">
        <v>7186</v>
      </c>
    </row>
    <row r="579" spans="7:32" x14ac:dyDescent="0.35">
      <c r="G579" t="s">
        <v>2421</v>
      </c>
      <c r="AF579" t="s">
        <v>7187</v>
      </c>
    </row>
    <row r="580" spans="7:32" x14ac:dyDescent="0.35">
      <c r="G580" t="s">
        <v>652</v>
      </c>
      <c r="AF580" t="s">
        <v>7188</v>
      </c>
    </row>
    <row r="581" spans="7:32" x14ac:dyDescent="0.35">
      <c r="G581" t="s">
        <v>653</v>
      </c>
      <c r="AF581" t="s">
        <v>6004</v>
      </c>
    </row>
    <row r="582" spans="7:32" x14ac:dyDescent="0.35">
      <c r="G582" t="s">
        <v>654</v>
      </c>
      <c r="AF582" t="s">
        <v>7189</v>
      </c>
    </row>
    <row r="583" spans="7:32" x14ac:dyDescent="0.35">
      <c r="G583" t="s">
        <v>655</v>
      </c>
      <c r="AF583" t="s">
        <v>7190</v>
      </c>
    </row>
    <row r="584" spans="7:32" x14ac:dyDescent="0.35">
      <c r="G584" t="s">
        <v>656</v>
      </c>
      <c r="AF584" t="s">
        <v>7191</v>
      </c>
    </row>
    <row r="585" spans="7:32" x14ac:dyDescent="0.35">
      <c r="G585" t="s">
        <v>2422</v>
      </c>
      <c r="AF585" t="s">
        <v>7192</v>
      </c>
    </row>
    <row r="586" spans="7:32" x14ac:dyDescent="0.35">
      <c r="G586" t="s">
        <v>657</v>
      </c>
      <c r="AF586" t="s">
        <v>7193</v>
      </c>
    </row>
    <row r="587" spans="7:32" x14ac:dyDescent="0.35">
      <c r="G587" t="s">
        <v>2423</v>
      </c>
      <c r="AF587" t="s">
        <v>7194</v>
      </c>
    </row>
    <row r="588" spans="7:32" x14ac:dyDescent="0.35">
      <c r="G588" t="s">
        <v>2424</v>
      </c>
      <c r="AF588" t="s">
        <v>7195</v>
      </c>
    </row>
    <row r="589" spans="7:32" x14ac:dyDescent="0.35">
      <c r="G589" t="s">
        <v>658</v>
      </c>
      <c r="AF589" t="s">
        <v>7196</v>
      </c>
    </row>
    <row r="590" spans="7:32" x14ac:dyDescent="0.35">
      <c r="G590" t="s">
        <v>2425</v>
      </c>
      <c r="AF590" t="s">
        <v>7197</v>
      </c>
    </row>
    <row r="591" spans="7:32" x14ac:dyDescent="0.35">
      <c r="G591" t="s">
        <v>659</v>
      </c>
      <c r="AF591" t="s">
        <v>7198</v>
      </c>
    </row>
    <row r="592" spans="7:32" x14ac:dyDescent="0.35">
      <c r="G592" t="s">
        <v>660</v>
      </c>
      <c r="AF592" t="s">
        <v>3976</v>
      </c>
    </row>
    <row r="593" spans="7:32" x14ac:dyDescent="0.35">
      <c r="G593" t="s">
        <v>661</v>
      </c>
      <c r="AF593" t="s">
        <v>7199</v>
      </c>
    </row>
    <row r="594" spans="7:32" x14ac:dyDescent="0.35">
      <c r="G594" t="s">
        <v>662</v>
      </c>
      <c r="AF594" t="s">
        <v>7200</v>
      </c>
    </row>
    <row r="595" spans="7:32" x14ac:dyDescent="0.35">
      <c r="G595" t="s">
        <v>7201</v>
      </c>
      <c r="AF595" t="s">
        <v>7202</v>
      </c>
    </row>
    <row r="596" spans="7:32" x14ac:dyDescent="0.35">
      <c r="G596" t="s">
        <v>663</v>
      </c>
      <c r="AF596" t="s">
        <v>7203</v>
      </c>
    </row>
    <row r="597" spans="7:32" x14ac:dyDescent="0.35">
      <c r="G597" t="s">
        <v>664</v>
      </c>
      <c r="AF597" t="s">
        <v>7204</v>
      </c>
    </row>
    <row r="598" spans="7:32" x14ac:dyDescent="0.35">
      <c r="G598" t="s">
        <v>2427</v>
      </c>
      <c r="AF598" t="s">
        <v>7205</v>
      </c>
    </row>
    <row r="599" spans="7:32" x14ac:dyDescent="0.35">
      <c r="G599" t="s">
        <v>665</v>
      </c>
      <c r="AF599" t="s">
        <v>7206</v>
      </c>
    </row>
    <row r="600" spans="7:32" x14ac:dyDescent="0.35">
      <c r="G600" t="s">
        <v>2428</v>
      </c>
      <c r="AF600" t="s">
        <v>783</v>
      </c>
    </row>
    <row r="601" spans="7:32" x14ac:dyDescent="0.35">
      <c r="G601" t="s">
        <v>2429</v>
      </c>
      <c r="AF601" t="s">
        <v>7207</v>
      </c>
    </row>
    <row r="602" spans="7:32" x14ac:dyDescent="0.35">
      <c r="G602" t="s">
        <v>666</v>
      </c>
      <c r="AF602" t="s">
        <v>7208</v>
      </c>
    </row>
    <row r="603" spans="7:32" x14ac:dyDescent="0.35">
      <c r="G603" t="s">
        <v>667</v>
      </c>
      <c r="AF603" t="s">
        <v>7209</v>
      </c>
    </row>
    <row r="604" spans="7:32" x14ac:dyDescent="0.35">
      <c r="G604" t="s">
        <v>7210</v>
      </c>
      <c r="AF604" t="s">
        <v>7211</v>
      </c>
    </row>
    <row r="605" spans="7:32" x14ac:dyDescent="0.35">
      <c r="G605" t="s">
        <v>668</v>
      </c>
      <c r="AF605" t="s">
        <v>7212</v>
      </c>
    </row>
    <row r="606" spans="7:32" x14ac:dyDescent="0.35">
      <c r="G606" t="s">
        <v>669</v>
      </c>
      <c r="AF606" t="s">
        <v>7213</v>
      </c>
    </row>
    <row r="607" spans="7:32" x14ac:dyDescent="0.35">
      <c r="G607" t="s">
        <v>2430</v>
      </c>
      <c r="AF607" t="s">
        <v>7214</v>
      </c>
    </row>
    <row r="608" spans="7:32" x14ac:dyDescent="0.35">
      <c r="G608" t="s">
        <v>2431</v>
      </c>
      <c r="AF608" t="s">
        <v>7215</v>
      </c>
    </row>
    <row r="609" spans="7:32" x14ac:dyDescent="0.35">
      <c r="G609" t="s">
        <v>2432</v>
      </c>
      <c r="AF609" t="s">
        <v>7216</v>
      </c>
    </row>
    <row r="610" spans="7:32" x14ac:dyDescent="0.35">
      <c r="G610" t="s">
        <v>670</v>
      </c>
      <c r="AF610" t="s">
        <v>7217</v>
      </c>
    </row>
    <row r="611" spans="7:32" x14ac:dyDescent="0.35">
      <c r="G611" t="s">
        <v>671</v>
      </c>
      <c r="AF611" t="s">
        <v>6866</v>
      </c>
    </row>
    <row r="612" spans="7:32" x14ac:dyDescent="0.35">
      <c r="G612" t="s">
        <v>305</v>
      </c>
      <c r="AF612" t="s">
        <v>6820</v>
      </c>
    </row>
    <row r="613" spans="7:32" x14ac:dyDescent="0.35">
      <c r="G613" t="s">
        <v>672</v>
      </c>
      <c r="AF613" t="s">
        <v>7218</v>
      </c>
    </row>
    <row r="614" spans="7:32" x14ac:dyDescent="0.35">
      <c r="G614" t="s">
        <v>673</v>
      </c>
      <c r="AF614" t="s">
        <v>7219</v>
      </c>
    </row>
    <row r="615" spans="7:32" x14ac:dyDescent="0.35">
      <c r="G615" t="s">
        <v>674</v>
      </c>
      <c r="AF615" t="s">
        <v>7220</v>
      </c>
    </row>
    <row r="616" spans="7:32" x14ac:dyDescent="0.35">
      <c r="G616" t="s">
        <v>675</v>
      </c>
      <c r="AF616" t="s">
        <v>7221</v>
      </c>
    </row>
    <row r="617" spans="7:32" x14ac:dyDescent="0.35">
      <c r="G617" t="s">
        <v>2433</v>
      </c>
      <c r="AF617" t="s">
        <v>7222</v>
      </c>
    </row>
    <row r="618" spans="7:32" x14ac:dyDescent="0.35">
      <c r="G618" t="s">
        <v>2434</v>
      </c>
      <c r="AF618" t="s">
        <v>7223</v>
      </c>
    </row>
    <row r="619" spans="7:32" x14ac:dyDescent="0.35">
      <c r="G619" t="s">
        <v>2435</v>
      </c>
      <c r="AF619" t="s">
        <v>7224</v>
      </c>
    </row>
    <row r="620" spans="7:32" x14ac:dyDescent="0.35">
      <c r="G620" t="s">
        <v>676</v>
      </c>
      <c r="AF620" t="s">
        <v>7225</v>
      </c>
    </row>
    <row r="621" spans="7:32" x14ac:dyDescent="0.35">
      <c r="G621" t="s">
        <v>2436</v>
      </c>
      <c r="AF621" t="s">
        <v>7226</v>
      </c>
    </row>
    <row r="622" spans="7:32" x14ac:dyDescent="0.35">
      <c r="G622" t="s">
        <v>677</v>
      </c>
      <c r="AF622" t="s">
        <v>7227</v>
      </c>
    </row>
    <row r="623" spans="7:32" x14ac:dyDescent="0.35">
      <c r="G623" t="s">
        <v>2437</v>
      </c>
      <c r="AF623" t="s">
        <v>7228</v>
      </c>
    </row>
    <row r="624" spans="7:32" x14ac:dyDescent="0.35">
      <c r="G624" t="s">
        <v>678</v>
      </c>
      <c r="AF624" t="s">
        <v>2500</v>
      </c>
    </row>
    <row r="625" spans="7:32" x14ac:dyDescent="0.35">
      <c r="G625" t="s">
        <v>679</v>
      </c>
      <c r="AF625" t="s">
        <v>7229</v>
      </c>
    </row>
    <row r="626" spans="7:32" x14ac:dyDescent="0.35">
      <c r="G626" t="s">
        <v>680</v>
      </c>
      <c r="AF626" t="s">
        <v>7230</v>
      </c>
    </row>
    <row r="627" spans="7:32" x14ac:dyDescent="0.35">
      <c r="G627" t="s">
        <v>2438</v>
      </c>
      <c r="AF627" t="s">
        <v>7231</v>
      </c>
    </row>
    <row r="628" spans="7:32" x14ac:dyDescent="0.35">
      <c r="G628" t="s">
        <v>7232</v>
      </c>
      <c r="AF628" t="s">
        <v>7233</v>
      </c>
    </row>
    <row r="629" spans="7:32" x14ac:dyDescent="0.35">
      <c r="G629" t="s">
        <v>681</v>
      </c>
      <c r="AF629" t="s">
        <v>7234</v>
      </c>
    </row>
    <row r="630" spans="7:32" x14ac:dyDescent="0.35">
      <c r="G630" t="s">
        <v>682</v>
      </c>
      <c r="AF630" t="s">
        <v>7235</v>
      </c>
    </row>
    <row r="631" spans="7:32" x14ac:dyDescent="0.35">
      <c r="G631" t="s">
        <v>683</v>
      </c>
      <c r="AF631" t="s">
        <v>7236</v>
      </c>
    </row>
    <row r="632" spans="7:32" x14ac:dyDescent="0.35">
      <c r="G632" t="s">
        <v>684</v>
      </c>
      <c r="AF632" t="s">
        <v>7237</v>
      </c>
    </row>
    <row r="633" spans="7:32" x14ac:dyDescent="0.35">
      <c r="G633" t="s">
        <v>685</v>
      </c>
      <c r="AF633" t="s">
        <v>7238</v>
      </c>
    </row>
    <row r="634" spans="7:32" x14ac:dyDescent="0.35">
      <c r="G634" t="s">
        <v>7239</v>
      </c>
      <c r="AF634" t="s">
        <v>7240</v>
      </c>
    </row>
    <row r="635" spans="7:32" x14ac:dyDescent="0.35">
      <c r="G635" t="s">
        <v>7241</v>
      </c>
      <c r="AF635" t="s">
        <v>7242</v>
      </c>
    </row>
    <row r="636" spans="7:32" x14ac:dyDescent="0.35">
      <c r="G636" t="s">
        <v>686</v>
      </c>
      <c r="AF636" t="s">
        <v>6463</v>
      </c>
    </row>
    <row r="637" spans="7:32" x14ac:dyDescent="0.35">
      <c r="G637" t="s">
        <v>687</v>
      </c>
      <c r="AF637" t="s">
        <v>7243</v>
      </c>
    </row>
    <row r="638" spans="7:32" x14ac:dyDescent="0.35">
      <c r="G638" t="s">
        <v>688</v>
      </c>
      <c r="AF638" t="s">
        <v>7244</v>
      </c>
    </row>
    <row r="639" spans="7:32" x14ac:dyDescent="0.35">
      <c r="G639" t="s">
        <v>2439</v>
      </c>
      <c r="AF639" t="s">
        <v>7245</v>
      </c>
    </row>
    <row r="640" spans="7:32" x14ac:dyDescent="0.35">
      <c r="G640" t="s">
        <v>689</v>
      </c>
      <c r="AF640" t="s">
        <v>5620</v>
      </c>
    </row>
    <row r="641" spans="7:32" x14ac:dyDescent="0.35">
      <c r="G641" t="s">
        <v>690</v>
      </c>
      <c r="AF641" t="s">
        <v>7246</v>
      </c>
    </row>
    <row r="642" spans="7:32" x14ac:dyDescent="0.35">
      <c r="G642" t="s">
        <v>691</v>
      </c>
      <c r="AF642" t="s">
        <v>7247</v>
      </c>
    </row>
    <row r="643" spans="7:32" x14ac:dyDescent="0.35">
      <c r="G643" t="s">
        <v>692</v>
      </c>
      <c r="AF643" t="s">
        <v>7248</v>
      </c>
    </row>
    <row r="644" spans="7:32" x14ac:dyDescent="0.35">
      <c r="G644" t="s">
        <v>693</v>
      </c>
      <c r="AF644" t="s">
        <v>7249</v>
      </c>
    </row>
    <row r="645" spans="7:32" x14ac:dyDescent="0.35">
      <c r="G645" t="s">
        <v>694</v>
      </c>
      <c r="AF645" t="s">
        <v>7250</v>
      </c>
    </row>
    <row r="646" spans="7:32" x14ac:dyDescent="0.35">
      <c r="G646" t="s">
        <v>2440</v>
      </c>
      <c r="AF646" t="s">
        <v>7251</v>
      </c>
    </row>
    <row r="647" spans="7:32" x14ac:dyDescent="0.35">
      <c r="G647" t="s">
        <v>695</v>
      </c>
      <c r="AF647" t="s">
        <v>7252</v>
      </c>
    </row>
    <row r="648" spans="7:32" x14ac:dyDescent="0.35">
      <c r="G648" t="s">
        <v>696</v>
      </c>
      <c r="AF648" t="s">
        <v>7253</v>
      </c>
    </row>
    <row r="649" spans="7:32" x14ac:dyDescent="0.35">
      <c r="G649" t="s">
        <v>697</v>
      </c>
      <c r="AF649" t="s">
        <v>7254</v>
      </c>
    </row>
    <row r="650" spans="7:32" x14ac:dyDescent="0.35">
      <c r="G650" t="s">
        <v>2441</v>
      </c>
    </row>
    <row r="651" spans="7:32" x14ac:dyDescent="0.35">
      <c r="G651" t="s">
        <v>698</v>
      </c>
    </row>
    <row r="652" spans="7:32" x14ac:dyDescent="0.35">
      <c r="G652" t="s">
        <v>699</v>
      </c>
    </row>
    <row r="653" spans="7:32" x14ac:dyDescent="0.35">
      <c r="G653" t="s">
        <v>7255</v>
      </c>
    </row>
    <row r="654" spans="7:32" x14ac:dyDescent="0.35">
      <c r="G654" t="s">
        <v>700</v>
      </c>
    </row>
    <row r="655" spans="7:32" x14ac:dyDescent="0.35">
      <c r="G655" t="s">
        <v>701</v>
      </c>
    </row>
    <row r="656" spans="7:32" x14ac:dyDescent="0.35">
      <c r="G656" t="s">
        <v>702</v>
      </c>
    </row>
    <row r="657" spans="7:7" x14ac:dyDescent="0.35">
      <c r="G657" t="s">
        <v>7256</v>
      </c>
    </row>
    <row r="658" spans="7:7" x14ac:dyDescent="0.35">
      <c r="G658" t="s">
        <v>7257</v>
      </c>
    </row>
    <row r="659" spans="7:7" x14ac:dyDescent="0.35">
      <c r="G659" t="s">
        <v>2442</v>
      </c>
    </row>
    <row r="660" spans="7:7" x14ac:dyDescent="0.35">
      <c r="G660" t="s">
        <v>7258</v>
      </c>
    </row>
    <row r="661" spans="7:7" x14ac:dyDescent="0.35">
      <c r="G661" t="s">
        <v>703</v>
      </c>
    </row>
    <row r="662" spans="7:7" x14ac:dyDescent="0.35">
      <c r="G662" t="s">
        <v>2443</v>
      </c>
    </row>
    <row r="663" spans="7:7" x14ac:dyDescent="0.35">
      <c r="G663" t="s">
        <v>704</v>
      </c>
    </row>
    <row r="664" spans="7:7" x14ac:dyDescent="0.35">
      <c r="G664" t="s">
        <v>705</v>
      </c>
    </row>
    <row r="665" spans="7:7" x14ac:dyDescent="0.35">
      <c r="G665" t="s">
        <v>2444</v>
      </c>
    </row>
    <row r="666" spans="7:7" x14ac:dyDescent="0.35">
      <c r="G666" t="s">
        <v>257</v>
      </c>
    </row>
    <row r="667" spans="7:7" x14ac:dyDescent="0.35">
      <c r="G667" t="s">
        <v>2445</v>
      </c>
    </row>
    <row r="668" spans="7:7" x14ac:dyDescent="0.35">
      <c r="G668" t="s">
        <v>706</v>
      </c>
    </row>
    <row r="669" spans="7:7" x14ac:dyDescent="0.35">
      <c r="G669" t="s">
        <v>2446</v>
      </c>
    </row>
    <row r="670" spans="7:7" x14ac:dyDescent="0.35">
      <c r="G670" t="s">
        <v>2447</v>
      </c>
    </row>
    <row r="671" spans="7:7" x14ac:dyDescent="0.35">
      <c r="G671" t="s">
        <v>707</v>
      </c>
    </row>
    <row r="672" spans="7:7" x14ac:dyDescent="0.35">
      <c r="G672" t="s">
        <v>708</v>
      </c>
    </row>
    <row r="673" spans="7:7" x14ac:dyDescent="0.35">
      <c r="G673" t="s">
        <v>2448</v>
      </c>
    </row>
    <row r="674" spans="7:7" x14ac:dyDescent="0.35">
      <c r="G674" t="s">
        <v>709</v>
      </c>
    </row>
    <row r="675" spans="7:7" x14ac:dyDescent="0.35">
      <c r="G675" t="s">
        <v>7259</v>
      </c>
    </row>
    <row r="676" spans="7:7" x14ac:dyDescent="0.35">
      <c r="G676" t="s">
        <v>2449</v>
      </c>
    </row>
    <row r="677" spans="7:7" x14ac:dyDescent="0.35">
      <c r="G677" t="s">
        <v>711</v>
      </c>
    </row>
    <row r="678" spans="7:7" x14ac:dyDescent="0.35">
      <c r="G678" t="s">
        <v>2450</v>
      </c>
    </row>
    <row r="679" spans="7:7" x14ac:dyDescent="0.35">
      <c r="G679" t="s">
        <v>712</v>
      </c>
    </row>
    <row r="680" spans="7:7" x14ac:dyDescent="0.35">
      <c r="G680" t="s">
        <v>2451</v>
      </c>
    </row>
    <row r="681" spans="7:7" x14ac:dyDescent="0.35">
      <c r="G681" t="s">
        <v>713</v>
      </c>
    </row>
    <row r="682" spans="7:7" x14ac:dyDescent="0.35">
      <c r="G682" t="s">
        <v>2452</v>
      </c>
    </row>
    <row r="683" spans="7:7" x14ac:dyDescent="0.35">
      <c r="G683" t="s">
        <v>714</v>
      </c>
    </row>
    <row r="684" spans="7:7" x14ac:dyDescent="0.35">
      <c r="G684" t="s">
        <v>2457</v>
      </c>
    </row>
    <row r="685" spans="7:7" x14ac:dyDescent="0.35">
      <c r="G685" t="s">
        <v>7260</v>
      </c>
    </row>
    <row r="686" spans="7:7" x14ac:dyDescent="0.35">
      <c r="G686" t="s">
        <v>715</v>
      </c>
    </row>
    <row r="687" spans="7:7" x14ac:dyDescent="0.35">
      <c r="G687" t="s">
        <v>716</v>
      </c>
    </row>
    <row r="688" spans="7:7" x14ac:dyDescent="0.35">
      <c r="G688" t="s">
        <v>717</v>
      </c>
    </row>
    <row r="689" spans="7:7" x14ac:dyDescent="0.35">
      <c r="G689" t="s">
        <v>718</v>
      </c>
    </row>
    <row r="690" spans="7:7" x14ac:dyDescent="0.35">
      <c r="G690" t="s">
        <v>7261</v>
      </c>
    </row>
    <row r="691" spans="7:7" x14ac:dyDescent="0.35">
      <c r="G691" t="s">
        <v>2458</v>
      </c>
    </row>
    <row r="692" spans="7:7" x14ac:dyDescent="0.35">
      <c r="G692" t="s">
        <v>719</v>
      </c>
    </row>
    <row r="693" spans="7:7" x14ac:dyDescent="0.35">
      <c r="G693" t="s">
        <v>720</v>
      </c>
    </row>
    <row r="694" spans="7:7" x14ac:dyDescent="0.35">
      <c r="G694" t="s">
        <v>2453</v>
      </c>
    </row>
    <row r="695" spans="7:7" x14ac:dyDescent="0.35">
      <c r="G695" t="s">
        <v>7262</v>
      </c>
    </row>
    <row r="696" spans="7:7" x14ac:dyDescent="0.35">
      <c r="G696" t="s">
        <v>721</v>
      </c>
    </row>
    <row r="697" spans="7:7" x14ac:dyDescent="0.35">
      <c r="G697" t="s">
        <v>7263</v>
      </c>
    </row>
    <row r="698" spans="7:7" x14ac:dyDescent="0.35">
      <c r="G698" t="s">
        <v>723</v>
      </c>
    </row>
    <row r="699" spans="7:7" x14ac:dyDescent="0.35">
      <c r="G699" t="s">
        <v>2455</v>
      </c>
    </row>
    <row r="700" spans="7:7" x14ac:dyDescent="0.35">
      <c r="G700" t="s">
        <v>724</v>
      </c>
    </row>
    <row r="701" spans="7:7" x14ac:dyDescent="0.35">
      <c r="G701" t="s">
        <v>2456</v>
      </c>
    </row>
    <row r="702" spans="7:7" x14ac:dyDescent="0.35">
      <c r="G702" t="s">
        <v>725</v>
      </c>
    </row>
    <row r="703" spans="7:7" x14ac:dyDescent="0.35">
      <c r="G703" t="s">
        <v>7264</v>
      </c>
    </row>
    <row r="704" spans="7:7" x14ac:dyDescent="0.35">
      <c r="G704" t="s">
        <v>726</v>
      </c>
    </row>
    <row r="705" spans="7:7" x14ac:dyDescent="0.35">
      <c r="G705" t="s">
        <v>727</v>
      </c>
    </row>
    <row r="706" spans="7:7" x14ac:dyDescent="0.35">
      <c r="G706" t="s">
        <v>2459</v>
      </c>
    </row>
    <row r="707" spans="7:7" x14ac:dyDescent="0.35">
      <c r="G707" t="s">
        <v>728</v>
      </c>
    </row>
    <row r="708" spans="7:7" x14ac:dyDescent="0.35">
      <c r="G708" t="s">
        <v>729</v>
      </c>
    </row>
    <row r="709" spans="7:7" x14ac:dyDescent="0.35">
      <c r="G709" t="s">
        <v>2460</v>
      </c>
    </row>
    <row r="710" spans="7:7" x14ac:dyDescent="0.35">
      <c r="G710" t="s">
        <v>730</v>
      </c>
    </row>
    <row r="711" spans="7:7" x14ac:dyDescent="0.35">
      <c r="G711" t="s">
        <v>731</v>
      </c>
    </row>
    <row r="712" spans="7:7" x14ac:dyDescent="0.35">
      <c r="G712" t="s">
        <v>2461</v>
      </c>
    </row>
    <row r="713" spans="7:7" x14ac:dyDescent="0.35">
      <c r="G713" t="s">
        <v>732</v>
      </c>
    </row>
    <row r="714" spans="7:7" x14ac:dyDescent="0.35">
      <c r="G714" t="s">
        <v>2462</v>
      </c>
    </row>
    <row r="715" spans="7:7" x14ac:dyDescent="0.35">
      <c r="G715" t="s">
        <v>733</v>
      </c>
    </row>
    <row r="716" spans="7:7" x14ac:dyDescent="0.35">
      <c r="G716" t="s">
        <v>734</v>
      </c>
    </row>
    <row r="717" spans="7:7" x14ac:dyDescent="0.35">
      <c r="G717" t="s">
        <v>735</v>
      </c>
    </row>
    <row r="718" spans="7:7" x14ac:dyDescent="0.35">
      <c r="G718" t="s">
        <v>736</v>
      </c>
    </row>
    <row r="719" spans="7:7" x14ac:dyDescent="0.35">
      <c r="G719" t="s">
        <v>2463</v>
      </c>
    </row>
    <row r="720" spans="7:7" x14ac:dyDescent="0.35">
      <c r="G720" t="s">
        <v>2464</v>
      </c>
    </row>
    <row r="721" spans="7:7" x14ac:dyDescent="0.35">
      <c r="G721" t="s">
        <v>7265</v>
      </c>
    </row>
    <row r="722" spans="7:7" x14ac:dyDescent="0.35">
      <c r="G722" t="s">
        <v>737</v>
      </c>
    </row>
    <row r="723" spans="7:7" x14ac:dyDescent="0.35">
      <c r="G723" t="s">
        <v>2465</v>
      </c>
    </row>
    <row r="724" spans="7:7" x14ac:dyDescent="0.35">
      <c r="G724" t="s">
        <v>2466</v>
      </c>
    </row>
    <row r="725" spans="7:7" x14ac:dyDescent="0.35">
      <c r="G725" t="s">
        <v>738</v>
      </c>
    </row>
    <row r="726" spans="7:7" x14ac:dyDescent="0.35">
      <c r="G726" t="s">
        <v>739</v>
      </c>
    </row>
    <row r="727" spans="7:7" x14ac:dyDescent="0.35">
      <c r="G727" t="s">
        <v>2467</v>
      </c>
    </row>
    <row r="728" spans="7:7" x14ac:dyDescent="0.35">
      <c r="G728" t="s">
        <v>2468</v>
      </c>
    </row>
    <row r="729" spans="7:7" x14ac:dyDescent="0.35">
      <c r="G729" t="s">
        <v>2469</v>
      </c>
    </row>
    <row r="730" spans="7:7" x14ac:dyDescent="0.35">
      <c r="G730" t="s">
        <v>741</v>
      </c>
    </row>
    <row r="731" spans="7:7" x14ac:dyDescent="0.35">
      <c r="G731" t="s">
        <v>2470</v>
      </c>
    </row>
    <row r="732" spans="7:7" x14ac:dyDescent="0.35">
      <c r="G732" t="s">
        <v>742</v>
      </c>
    </row>
    <row r="733" spans="7:7" x14ac:dyDescent="0.35">
      <c r="G733" t="s">
        <v>743</v>
      </c>
    </row>
    <row r="734" spans="7:7" x14ac:dyDescent="0.35">
      <c r="G734" t="s">
        <v>293</v>
      </c>
    </row>
    <row r="735" spans="7:7" x14ac:dyDescent="0.35">
      <c r="G735" t="s">
        <v>7266</v>
      </c>
    </row>
    <row r="736" spans="7:7" x14ac:dyDescent="0.35">
      <c r="G736" t="s">
        <v>2471</v>
      </c>
    </row>
    <row r="737" spans="7:7" x14ac:dyDescent="0.35">
      <c r="G737" t="s">
        <v>2472</v>
      </c>
    </row>
    <row r="738" spans="7:7" x14ac:dyDescent="0.35">
      <c r="G738" t="s">
        <v>744</v>
      </c>
    </row>
    <row r="739" spans="7:7" x14ac:dyDescent="0.35">
      <c r="G739" t="s">
        <v>745</v>
      </c>
    </row>
    <row r="740" spans="7:7" x14ac:dyDescent="0.35">
      <c r="G740" t="s">
        <v>746</v>
      </c>
    </row>
    <row r="741" spans="7:7" x14ac:dyDescent="0.35">
      <c r="G741" t="s">
        <v>7267</v>
      </c>
    </row>
    <row r="742" spans="7:7" x14ac:dyDescent="0.35">
      <c r="G742" t="s">
        <v>747</v>
      </c>
    </row>
    <row r="743" spans="7:7" x14ac:dyDescent="0.35">
      <c r="G743" t="s">
        <v>748</v>
      </c>
    </row>
    <row r="744" spans="7:7" x14ac:dyDescent="0.35">
      <c r="G744" t="s">
        <v>749</v>
      </c>
    </row>
    <row r="745" spans="7:7" x14ac:dyDescent="0.35">
      <c r="G745" t="s">
        <v>750</v>
      </c>
    </row>
    <row r="746" spans="7:7" x14ac:dyDescent="0.35">
      <c r="G746" t="s">
        <v>751</v>
      </c>
    </row>
    <row r="747" spans="7:7" x14ac:dyDescent="0.35">
      <c r="G747" t="s">
        <v>2473</v>
      </c>
    </row>
    <row r="748" spans="7:7" x14ac:dyDescent="0.35">
      <c r="G748" t="s">
        <v>2474</v>
      </c>
    </row>
    <row r="749" spans="7:7" x14ac:dyDescent="0.35">
      <c r="G749" t="s">
        <v>752</v>
      </c>
    </row>
    <row r="750" spans="7:7" x14ac:dyDescent="0.35">
      <c r="G750" t="s">
        <v>753</v>
      </c>
    </row>
    <row r="751" spans="7:7" x14ac:dyDescent="0.35">
      <c r="G751" t="s">
        <v>2475</v>
      </c>
    </row>
    <row r="752" spans="7:7" x14ac:dyDescent="0.35">
      <c r="G752" t="s">
        <v>2476</v>
      </c>
    </row>
    <row r="753" spans="7:7" x14ac:dyDescent="0.35">
      <c r="G753" t="s">
        <v>7268</v>
      </c>
    </row>
    <row r="754" spans="7:7" x14ac:dyDescent="0.35">
      <c r="G754" t="s">
        <v>754</v>
      </c>
    </row>
    <row r="755" spans="7:7" x14ac:dyDescent="0.35">
      <c r="G755" t="s">
        <v>755</v>
      </c>
    </row>
    <row r="756" spans="7:7" x14ac:dyDescent="0.35">
      <c r="G756" t="s">
        <v>756</v>
      </c>
    </row>
    <row r="757" spans="7:7" x14ac:dyDescent="0.35">
      <c r="G757" t="s">
        <v>757</v>
      </c>
    </row>
    <row r="758" spans="7:7" x14ac:dyDescent="0.35">
      <c r="G758" t="s">
        <v>758</v>
      </c>
    </row>
    <row r="759" spans="7:7" x14ac:dyDescent="0.35">
      <c r="G759" t="s">
        <v>2477</v>
      </c>
    </row>
    <row r="760" spans="7:7" x14ac:dyDescent="0.35">
      <c r="G760" t="s">
        <v>7269</v>
      </c>
    </row>
    <row r="761" spans="7:7" x14ac:dyDescent="0.35">
      <c r="G761" t="s">
        <v>2478</v>
      </c>
    </row>
    <row r="762" spans="7:7" x14ac:dyDescent="0.35">
      <c r="G762" t="s">
        <v>759</v>
      </c>
    </row>
    <row r="763" spans="7:7" x14ac:dyDescent="0.35">
      <c r="G763" t="s">
        <v>760</v>
      </c>
    </row>
    <row r="764" spans="7:7" x14ac:dyDescent="0.35">
      <c r="G764" t="s">
        <v>761</v>
      </c>
    </row>
    <row r="765" spans="7:7" x14ac:dyDescent="0.35">
      <c r="G765" t="s">
        <v>2479</v>
      </c>
    </row>
    <row r="766" spans="7:7" x14ac:dyDescent="0.35">
      <c r="G766" t="s">
        <v>2480</v>
      </c>
    </row>
    <row r="767" spans="7:7" x14ac:dyDescent="0.35">
      <c r="G767" t="s">
        <v>762</v>
      </c>
    </row>
    <row r="768" spans="7:7" x14ac:dyDescent="0.35">
      <c r="G768" t="s">
        <v>763</v>
      </c>
    </row>
    <row r="769" spans="7:7" x14ac:dyDescent="0.35">
      <c r="G769" t="s">
        <v>7270</v>
      </c>
    </row>
    <row r="770" spans="7:7" x14ac:dyDescent="0.35">
      <c r="G770" t="s">
        <v>764</v>
      </c>
    </row>
    <row r="771" spans="7:7" x14ac:dyDescent="0.35">
      <c r="G771" t="s">
        <v>7271</v>
      </c>
    </row>
    <row r="772" spans="7:7" x14ac:dyDescent="0.35">
      <c r="G772" t="s">
        <v>765</v>
      </c>
    </row>
    <row r="773" spans="7:7" x14ac:dyDescent="0.35">
      <c r="G773" t="s">
        <v>766</v>
      </c>
    </row>
    <row r="774" spans="7:7" x14ac:dyDescent="0.35">
      <c r="G774" t="s">
        <v>778</v>
      </c>
    </row>
    <row r="775" spans="7:7" x14ac:dyDescent="0.35">
      <c r="G775" t="s">
        <v>7272</v>
      </c>
    </row>
    <row r="776" spans="7:7" x14ac:dyDescent="0.35">
      <c r="G776" t="s">
        <v>7273</v>
      </c>
    </row>
    <row r="777" spans="7:7" x14ac:dyDescent="0.35">
      <c r="G777" t="s">
        <v>768</v>
      </c>
    </row>
    <row r="778" spans="7:7" x14ac:dyDescent="0.35">
      <c r="G778" t="s">
        <v>7274</v>
      </c>
    </row>
    <row r="779" spans="7:7" x14ac:dyDescent="0.35">
      <c r="G779" t="s">
        <v>2483</v>
      </c>
    </row>
    <row r="780" spans="7:7" x14ac:dyDescent="0.35">
      <c r="G780" t="s">
        <v>2484</v>
      </c>
    </row>
    <row r="781" spans="7:7" x14ac:dyDescent="0.35">
      <c r="G781" t="s">
        <v>769</v>
      </c>
    </row>
    <row r="782" spans="7:7" x14ac:dyDescent="0.35">
      <c r="G782" t="s">
        <v>770</v>
      </c>
    </row>
    <row r="783" spans="7:7" x14ac:dyDescent="0.35">
      <c r="G783" t="s">
        <v>771</v>
      </c>
    </row>
    <row r="784" spans="7:7" x14ac:dyDescent="0.35">
      <c r="G784" t="s">
        <v>7275</v>
      </c>
    </row>
    <row r="785" spans="7:7" x14ac:dyDescent="0.35">
      <c r="G785" t="s">
        <v>772</v>
      </c>
    </row>
    <row r="786" spans="7:7" x14ac:dyDescent="0.35">
      <c r="G786" t="s">
        <v>773</v>
      </c>
    </row>
    <row r="787" spans="7:7" x14ac:dyDescent="0.35">
      <c r="G787" t="s">
        <v>774</v>
      </c>
    </row>
    <row r="788" spans="7:7" x14ac:dyDescent="0.35">
      <c r="G788" t="s">
        <v>2486</v>
      </c>
    </row>
    <row r="789" spans="7:7" x14ac:dyDescent="0.35">
      <c r="G789" t="s">
        <v>2485</v>
      </c>
    </row>
    <row r="790" spans="7:7" x14ac:dyDescent="0.35">
      <c r="G790" t="s">
        <v>2487</v>
      </c>
    </row>
    <row r="791" spans="7:7" x14ac:dyDescent="0.35">
      <c r="G791" t="s">
        <v>775</v>
      </c>
    </row>
    <row r="792" spans="7:7" x14ac:dyDescent="0.35">
      <c r="G792" t="s">
        <v>776</v>
      </c>
    </row>
    <row r="793" spans="7:7" x14ac:dyDescent="0.35">
      <c r="G793" t="s">
        <v>777</v>
      </c>
    </row>
    <row r="794" spans="7:7" x14ac:dyDescent="0.35">
      <c r="G794" t="s">
        <v>341</v>
      </c>
    </row>
    <row r="795" spans="7:7" x14ac:dyDescent="0.35">
      <c r="G795" t="s">
        <v>7276</v>
      </c>
    </row>
    <row r="796" spans="7:7" x14ac:dyDescent="0.35">
      <c r="G796" t="s">
        <v>2488</v>
      </c>
    </row>
    <row r="797" spans="7:7" x14ac:dyDescent="0.35">
      <c r="G797" t="s">
        <v>779</v>
      </c>
    </row>
    <row r="798" spans="7:7" x14ac:dyDescent="0.35">
      <c r="G798" t="s">
        <v>7277</v>
      </c>
    </row>
    <row r="799" spans="7:7" x14ac:dyDescent="0.35">
      <c r="G799" t="s">
        <v>780</v>
      </c>
    </row>
    <row r="800" spans="7:7" x14ac:dyDescent="0.35">
      <c r="G800" t="s">
        <v>2489</v>
      </c>
    </row>
    <row r="801" spans="7:7" x14ac:dyDescent="0.35">
      <c r="G801" t="s">
        <v>781</v>
      </c>
    </row>
    <row r="802" spans="7:7" x14ac:dyDescent="0.35">
      <c r="G802" t="s">
        <v>782</v>
      </c>
    </row>
    <row r="803" spans="7:7" x14ac:dyDescent="0.35">
      <c r="G803" t="s">
        <v>2490</v>
      </c>
    </row>
    <row r="804" spans="7:7" x14ac:dyDescent="0.35">
      <c r="G804" t="s">
        <v>2491</v>
      </c>
    </row>
    <row r="805" spans="7:7" x14ac:dyDescent="0.35">
      <c r="G805" t="s">
        <v>783</v>
      </c>
    </row>
    <row r="806" spans="7:7" x14ac:dyDescent="0.35">
      <c r="G806" t="s">
        <v>784</v>
      </c>
    </row>
    <row r="807" spans="7:7" x14ac:dyDescent="0.35">
      <c r="G807" t="s">
        <v>2492</v>
      </c>
    </row>
    <row r="808" spans="7:7" x14ac:dyDescent="0.35">
      <c r="G808" t="s">
        <v>785</v>
      </c>
    </row>
    <row r="809" spans="7:7" x14ac:dyDescent="0.35">
      <c r="G809" t="s">
        <v>2493</v>
      </c>
    </row>
    <row r="810" spans="7:7" x14ac:dyDescent="0.35">
      <c r="G810" t="s">
        <v>2494</v>
      </c>
    </row>
    <row r="811" spans="7:7" x14ac:dyDescent="0.35">
      <c r="G811" t="s">
        <v>786</v>
      </c>
    </row>
    <row r="812" spans="7:7" x14ac:dyDescent="0.35">
      <c r="G812" t="s">
        <v>2495</v>
      </c>
    </row>
    <row r="813" spans="7:7" x14ac:dyDescent="0.35">
      <c r="G813" t="s">
        <v>7278</v>
      </c>
    </row>
    <row r="814" spans="7:7" x14ac:dyDescent="0.35">
      <c r="G814" t="s">
        <v>2496</v>
      </c>
    </row>
    <row r="815" spans="7:7" x14ac:dyDescent="0.35">
      <c r="G815" t="s">
        <v>6832</v>
      </c>
    </row>
    <row r="816" spans="7:7" x14ac:dyDescent="0.35">
      <c r="G816" t="s">
        <v>787</v>
      </c>
    </row>
    <row r="817" spans="7:7" x14ac:dyDescent="0.35">
      <c r="G817" t="s">
        <v>7279</v>
      </c>
    </row>
    <row r="818" spans="7:7" x14ac:dyDescent="0.35">
      <c r="G818" t="s">
        <v>7280</v>
      </c>
    </row>
    <row r="819" spans="7:7" x14ac:dyDescent="0.35">
      <c r="G819" t="s">
        <v>7281</v>
      </c>
    </row>
    <row r="820" spans="7:7" x14ac:dyDescent="0.35">
      <c r="G820" t="s">
        <v>789</v>
      </c>
    </row>
    <row r="821" spans="7:7" x14ac:dyDescent="0.35">
      <c r="G821" t="s">
        <v>2499</v>
      </c>
    </row>
    <row r="822" spans="7:7" x14ac:dyDescent="0.35">
      <c r="G822" t="s">
        <v>2500</v>
      </c>
    </row>
    <row r="823" spans="7:7" x14ac:dyDescent="0.35">
      <c r="G823" t="s">
        <v>2501</v>
      </c>
    </row>
    <row r="824" spans="7:7" x14ac:dyDescent="0.35">
      <c r="G824" t="s">
        <v>7282</v>
      </c>
    </row>
    <row r="825" spans="7:7" x14ac:dyDescent="0.35">
      <c r="G825" t="s">
        <v>790</v>
      </c>
    </row>
    <row r="826" spans="7:7" x14ac:dyDescent="0.35">
      <c r="G826" t="s">
        <v>2502</v>
      </c>
    </row>
    <row r="827" spans="7:7" x14ac:dyDescent="0.35">
      <c r="G827" t="s">
        <v>2503</v>
      </c>
    </row>
    <row r="828" spans="7:7" x14ac:dyDescent="0.35">
      <c r="G828" t="s">
        <v>2504</v>
      </c>
    </row>
    <row r="829" spans="7:7" x14ac:dyDescent="0.35">
      <c r="G829" t="s">
        <v>2505</v>
      </c>
    </row>
    <row r="830" spans="7:7" x14ac:dyDescent="0.35">
      <c r="G830" t="s">
        <v>2506</v>
      </c>
    </row>
    <row r="831" spans="7:7" x14ac:dyDescent="0.35">
      <c r="G831" t="s">
        <v>2507</v>
      </c>
    </row>
    <row r="832" spans="7:7" x14ac:dyDescent="0.35">
      <c r="G832" t="s">
        <v>2508</v>
      </c>
    </row>
    <row r="833" spans="7:7" x14ac:dyDescent="0.35">
      <c r="G833" t="s">
        <v>791</v>
      </c>
    </row>
    <row r="834" spans="7:7" x14ac:dyDescent="0.35">
      <c r="G834" t="s">
        <v>792</v>
      </c>
    </row>
    <row r="835" spans="7:7" x14ac:dyDescent="0.35">
      <c r="G835" t="s">
        <v>2509</v>
      </c>
    </row>
    <row r="836" spans="7:7" x14ac:dyDescent="0.35">
      <c r="G836" t="s">
        <v>793</v>
      </c>
    </row>
    <row r="837" spans="7:7" x14ac:dyDescent="0.35">
      <c r="G837" t="s">
        <v>2510</v>
      </c>
    </row>
    <row r="838" spans="7:7" x14ac:dyDescent="0.35">
      <c r="G838" t="s">
        <v>2511</v>
      </c>
    </row>
    <row r="839" spans="7:7" x14ac:dyDescent="0.35">
      <c r="G839" t="s">
        <v>2512</v>
      </c>
    </row>
    <row r="840" spans="7:7" x14ac:dyDescent="0.35">
      <c r="G840" t="s">
        <v>794</v>
      </c>
    </row>
    <row r="841" spans="7:7" x14ac:dyDescent="0.35">
      <c r="G841" t="s">
        <v>795</v>
      </c>
    </row>
    <row r="842" spans="7:7" x14ac:dyDescent="0.35">
      <c r="G842" t="s">
        <v>2513</v>
      </c>
    </row>
    <row r="843" spans="7:7" x14ac:dyDescent="0.35">
      <c r="G843" t="s">
        <v>796</v>
      </c>
    </row>
    <row r="844" spans="7:7" x14ac:dyDescent="0.35">
      <c r="G844" t="s">
        <v>797</v>
      </c>
    </row>
    <row r="845" spans="7:7" x14ac:dyDescent="0.35">
      <c r="G845" t="s">
        <v>2514</v>
      </c>
    </row>
    <row r="846" spans="7:7" x14ac:dyDescent="0.35">
      <c r="G846" t="s">
        <v>798</v>
      </c>
    </row>
    <row r="847" spans="7:7" x14ac:dyDescent="0.35">
      <c r="G847" t="s">
        <v>799</v>
      </c>
    </row>
    <row r="848" spans="7:7" x14ac:dyDescent="0.35">
      <c r="G848" t="s">
        <v>800</v>
      </c>
    </row>
    <row r="849" spans="7:7" x14ac:dyDescent="0.35">
      <c r="G849" t="s">
        <v>7283</v>
      </c>
    </row>
    <row r="850" spans="7:7" x14ac:dyDescent="0.35">
      <c r="G850" t="s">
        <v>7284</v>
      </c>
    </row>
    <row r="851" spans="7:7" x14ac:dyDescent="0.35">
      <c r="G851" t="s">
        <v>2515</v>
      </c>
    </row>
    <row r="852" spans="7:7" x14ac:dyDescent="0.35">
      <c r="G852" t="s">
        <v>2516</v>
      </c>
    </row>
    <row r="853" spans="7:7" x14ac:dyDescent="0.35">
      <c r="G853" t="s">
        <v>801</v>
      </c>
    </row>
    <row r="854" spans="7:7" x14ac:dyDescent="0.35">
      <c r="G854" t="s">
        <v>802</v>
      </c>
    </row>
    <row r="855" spans="7:7" x14ac:dyDescent="0.35">
      <c r="G855" t="s">
        <v>7285</v>
      </c>
    </row>
    <row r="856" spans="7:7" x14ac:dyDescent="0.35">
      <c r="G856" t="s">
        <v>803</v>
      </c>
    </row>
    <row r="857" spans="7:7" x14ac:dyDescent="0.35">
      <c r="G857" t="s">
        <v>2517</v>
      </c>
    </row>
  </sheetData>
  <sheetProtection sheet="1" objects="1" scenarios="1"/>
  <pageMargins left="0.511811024" right="0.511811024" top="0.78740157499999996" bottom="0.78740157499999996" header="0.31496062000000002" footer="0.31496062000000002"/>
  <headerFooter>
    <oddFooter>&amp;R_x000D_&amp;1#&amp;"Calibri"&amp;10&amp;K000000 Classificação: Direcionado</oddFooter>
  </headerFooter>
  <tableParts count="2">
    <tablePart r:id="rId1"/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Planilha4"/>
  <dimension ref="B1:AV275"/>
  <sheetViews>
    <sheetView topLeftCell="T1" workbookViewId="0">
      <selection activeCell="W1" sqref="W1"/>
    </sheetView>
  </sheetViews>
  <sheetFormatPr defaultRowHeight="14.5" x14ac:dyDescent="0.35"/>
  <cols>
    <col min="2" max="2" width="40.54296875" bestFit="1" customWidth="1"/>
    <col min="3" max="3" width="35.81640625" bestFit="1" customWidth="1"/>
    <col min="4" max="4" width="37" bestFit="1" customWidth="1"/>
    <col min="5" max="5" width="38.54296875" bestFit="1" customWidth="1"/>
    <col min="6" max="7" width="44" bestFit="1" customWidth="1"/>
    <col min="8" max="8" width="39.54296875" bestFit="1" customWidth="1"/>
    <col min="9" max="13" width="39.54296875" customWidth="1"/>
    <col min="14" max="14" width="33" bestFit="1" customWidth="1"/>
    <col min="15" max="15" width="34" bestFit="1" customWidth="1"/>
    <col min="16" max="16" width="37.54296875" bestFit="1" customWidth="1"/>
    <col min="17" max="17" width="36.26953125" bestFit="1" customWidth="1"/>
    <col min="18" max="18" width="31.54296875" bestFit="1" customWidth="1"/>
    <col min="19" max="19" width="32.7265625" bestFit="1" customWidth="1"/>
    <col min="20" max="20" width="44" bestFit="1" customWidth="1"/>
    <col min="21" max="21" width="40.54296875" bestFit="1" customWidth="1"/>
    <col min="22" max="22" width="42.1796875" bestFit="1" customWidth="1"/>
    <col min="23" max="23" width="46.7265625" bestFit="1" customWidth="1"/>
    <col min="24" max="24" width="43.1796875" bestFit="1" customWidth="1"/>
    <col min="25" max="25" width="6.7265625" customWidth="1"/>
    <col min="26" max="26" width="7.81640625" hidden="1" customWidth="1"/>
    <col min="27" max="28" width="8.54296875" hidden="1" customWidth="1"/>
    <col min="30" max="30" width="28" customWidth="1"/>
    <col min="31" max="31" width="25.7265625" bestFit="1" customWidth="1"/>
    <col min="32" max="32" width="23" bestFit="1" customWidth="1"/>
    <col min="33" max="33" width="27" bestFit="1" customWidth="1"/>
    <col min="34" max="34" width="4" customWidth="1"/>
    <col min="35" max="35" width="11.453125" hidden="1" customWidth="1"/>
    <col min="36" max="36" width="27" hidden="1" customWidth="1"/>
    <col min="37" max="37" width="2.81640625" hidden="1" customWidth="1"/>
    <col min="38" max="38" width="91.54296875" hidden="1" customWidth="1"/>
    <col min="43" max="43" width="68.54296875" customWidth="1"/>
    <col min="44" max="44" width="9.1796875" style="72"/>
    <col min="46" max="46" width="13.26953125" customWidth="1"/>
    <col min="47" max="48" width="44" hidden="1" customWidth="1"/>
  </cols>
  <sheetData>
    <row r="1" spans="2:48" x14ac:dyDescent="0.35">
      <c r="W1" t="s">
        <v>2199</v>
      </c>
    </row>
    <row r="2" spans="2:48" x14ac:dyDescent="0.35">
      <c r="AQ2" t="s">
        <v>2211</v>
      </c>
      <c r="AT2" t="s">
        <v>2212</v>
      </c>
    </row>
    <row r="3" spans="2:48" x14ac:dyDescent="0.35">
      <c r="B3" t="s">
        <v>2179</v>
      </c>
      <c r="C3" t="s">
        <v>2180</v>
      </c>
      <c r="D3" t="s">
        <v>2181</v>
      </c>
      <c r="E3" t="s">
        <v>2182</v>
      </c>
      <c r="F3" t="s">
        <v>2183</v>
      </c>
      <c r="G3" t="s">
        <v>2184</v>
      </c>
      <c r="H3" t="s">
        <v>2185</v>
      </c>
      <c r="I3" t="s">
        <v>2730</v>
      </c>
      <c r="J3" t="s">
        <v>2731</v>
      </c>
      <c r="K3" t="s">
        <v>2732</v>
      </c>
      <c r="L3" t="s">
        <v>2733</v>
      </c>
      <c r="M3" t="s">
        <v>2734</v>
      </c>
      <c r="N3" t="s">
        <v>2194</v>
      </c>
      <c r="O3" t="s">
        <v>2196</v>
      </c>
      <c r="P3" t="s">
        <v>2195</v>
      </c>
      <c r="Q3" t="s">
        <v>2186</v>
      </c>
      <c r="R3" t="s">
        <v>2187</v>
      </c>
      <c r="S3" t="s">
        <v>2188</v>
      </c>
      <c r="T3" t="s">
        <v>2189</v>
      </c>
      <c r="U3" t="s">
        <v>2190</v>
      </c>
      <c r="V3" t="s">
        <v>2191</v>
      </c>
      <c r="W3" t="s">
        <v>2192</v>
      </c>
      <c r="X3" t="s">
        <v>2193</v>
      </c>
      <c r="Z3" s="105" t="s">
        <v>1509</v>
      </c>
      <c r="AA3" s="105" t="e">
        <f>MATCH(_xlfn.CONCAT('1 - Solicitação'!$D$169:$O$169),CABEC_CABOS_POR_TIPO_REDE,0)</f>
        <v>#N/A</v>
      </c>
      <c r="AB3" t="s">
        <v>2197</v>
      </c>
      <c r="AD3" t="s">
        <v>103</v>
      </c>
      <c r="AE3" t="s">
        <v>2153</v>
      </c>
      <c r="AF3" t="s">
        <v>148</v>
      </c>
      <c r="AG3" t="s">
        <v>111</v>
      </c>
      <c r="AI3" s="105" t="s">
        <v>1509</v>
      </c>
      <c r="AJ3" s="105" t="e">
        <f>MATCH('1 - Solicitação'!$D$169,CABEC_TIPOS_REDES,0)</f>
        <v>#N/A</v>
      </c>
      <c r="AL3" t="s">
        <v>2178</v>
      </c>
      <c r="AP3" t="s">
        <v>2201</v>
      </c>
      <c r="AQ3" t="str">
        <f>_xlfn.CONCAT('1 - Solicitação'!D169:X169)</f>
        <v/>
      </c>
      <c r="AR3" s="113" t="str">
        <f>IF(AQ3="","",IF(COUNTIFS(#REF!,AQ3)=1,"","/"&amp;ROW()+165))</f>
        <v/>
      </c>
      <c r="AT3" t="str">
        <f>_xlfn.CONCAT(AU3:AV3)</f>
        <v>CONVENCIONALPRIMARIA MONOFASICACB CA 107,2 MM2 (4/0 AWG)</v>
      </c>
      <c r="AU3" t="s">
        <v>2179</v>
      </c>
      <c r="AV3" t="s">
        <v>107</v>
      </c>
    </row>
    <row r="4" spans="2:48" x14ac:dyDescent="0.35">
      <c r="B4" t="s">
        <v>107</v>
      </c>
      <c r="C4" t="s">
        <v>80</v>
      </c>
      <c r="D4" t="s">
        <v>107</v>
      </c>
      <c r="E4" t="s">
        <v>107</v>
      </c>
      <c r="F4" t="s">
        <v>2170</v>
      </c>
      <c r="G4" t="s">
        <v>2173</v>
      </c>
      <c r="H4" t="s">
        <v>107</v>
      </c>
      <c r="I4" t="s">
        <v>112</v>
      </c>
      <c r="J4" t="s">
        <v>112</v>
      </c>
      <c r="K4" t="s">
        <v>124</v>
      </c>
      <c r="L4" t="s">
        <v>124</v>
      </c>
      <c r="M4" t="s">
        <v>124</v>
      </c>
      <c r="N4" t="s">
        <v>2175</v>
      </c>
      <c r="O4" t="s">
        <v>2175</v>
      </c>
      <c r="P4" t="s">
        <v>2175</v>
      </c>
      <c r="Q4" t="s">
        <v>149</v>
      </c>
      <c r="R4" t="s">
        <v>149</v>
      </c>
      <c r="S4" t="s">
        <v>149</v>
      </c>
      <c r="T4" t="s">
        <v>100</v>
      </c>
      <c r="U4" t="s">
        <v>100</v>
      </c>
      <c r="V4" t="s">
        <v>135</v>
      </c>
      <c r="W4" t="s">
        <v>135</v>
      </c>
      <c r="X4" t="s">
        <v>135</v>
      </c>
      <c r="Z4" s="105" t="s">
        <v>1496</v>
      </c>
      <c r="AA4" s="105">
        <f>COUNTA(INDEX(Tbl_Cabos!$B$4:$X$31,,AA3))</f>
        <v>1</v>
      </c>
      <c r="AB4" t="s">
        <v>2198</v>
      </c>
      <c r="AD4" t="s">
        <v>2159</v>
      </c>
      <c r="AE4" t="s">
        <v>2159</v>
      </c>
      <c r="AF4" t="s">
        <v>2159</v>
      </c>
      <c r="AG4" t="s">
        <v>2159</v>
      </c>
      <c r="AI4" s="105" t="s">
        <v>1496</v>
      </c>
      <c r="AJ4" s="105">
        <f>COUNTA(INDEX(Tbl_Cabos!$AD$4:$AG$13,,AJ3))</f>
        <v>1</v>
      </c>
      <c r="AL4" t="s">
        <v>2177</v>
      </c>
      <c r="AP4" t="s">
        <v>2200</v>
      </c>
      <c r="AQ4" t="str">
        <f>_xlfn.CONCAT('1 - Solicitação'!D170:X170)</f>
        <v/>
      </c>
      <c r="AR4" s="113" t="str">
        <f t="shared" ref="AR4:AR14" si="0">IF(AQ4="","",IF(COUNTIFS(#REF!,AQ4)=1,"","/"&amp;ROW()+165))</f>
        <v/>
      </c>
      <c r="AT4" t="str">
        <f t="shared" ref="AT4:AT67" si="1">_xlfn.CONCAT(AU4:AV4)</f>
        <v>CONVENCIONALPRIMARIA MONOFASICACB CA 13,30 MM2 (6 AWG)</v>
      </c>
      <c r="AU4" t="s">
        <v>2179</v>
      </c>
      <c r="AV4" t="s">
        <v>80</v>
      </c>
    </row>
    <row r="5" spans="2:48" x14ac:dyDescent="0.35">
      <c r="B5" t="s">
        <v>80</v>
      </c>
      <c r="C5" t="s">
        <v>79</v>
      </c>
      <c r="D5" t="s">
        <v>80</v>
      </c>
      <c r="E5" t="s">
        <v>80</v>
      </c>
      <c r="F5" t="s">
        <v>2171</v>
      </c>
      <c r="G5" t="s">
        <v>107</v>
      </c>
      <c r="H5" t="s">
        <v>80</v>
      </c>
      <c r="I5" t="s">
        <v>115</v>
      </c>
      <c r="J5" t="s">
        <v>115</v>
      </c>
      <c r="K5" t="s">
        <v>134</v>
      </c>
      <c r="L5" t="s">
        <v>134</v>
      </c>
      <c r="M5" t="s">
        <v>134</v>
      </c>
      <c r="N5" t="s">
        <v>114</v>
      </c>
      <c r="O5" t="s">
        <v>114</v>
      </c>
      <c r="P5" t="s">
        <v>114</v>
      </c>
      <c r="Q5" t="s">
        <v>150</v>
      </c>
      <c r="R5" t="s">
        <v>150</v>
      </c>
      <c r="S5" t="s">
        <v>150</v>
      </c>
      <c r="T5" t="s">
        <v>101</v>
      </c>
      <c r="U5" t="s">
        <v>101</v>
      </c>
      <c r="V5" t="s">
        <v>100</v>
      </c>
      <c r="W5" t="s">
        <v>100</v>
      </c>
      <c r="X5" t="s">
        <v>100</v>
      </c>
      <c r="Z5" s="105" t="s">
        <v>1510</v>
      </c>
      <c r="AA5" s="105" t="e">
        <f t="array" aca="1" ref="AA5" ca="1">OFFSET($A$3,1,AA3,AA4)</f>
        <v>#N/A</v>
      </c>
      <c r="AD5" t="s">
        <v>2160</v>
      </c>
      <c r="AE5" t="s">
        <v>2161</v>
      </c>
      <c r="AF5" t="s">
        <v>2160</v>
      </c>
      <c r="AG5" t="s">
        <v>2161</v>
      </c>
      <c r="AI5" s="105" t="s">
        <v>1510</v>
      </c>
      <c r="AJ5" s="105" t="e">
        <f t="array" aca="1" ref="AJ5" ca="1">OFFSET($AC$3,1,AJ3,AJ4)</f>
        <v>#N/A</v>
      </c>
      <c r="AP5" t="s">
        <v>2202</v>
      </c>
      <c r="AQ5" t="str">
        <f>_xlfn.CONCAT('1 - Solicitação'!D171:X171)</f>
        <v/>
      </c>
      <c r="AR5" s="113" t="str">
        <f t="shared" si="0"/>
        <v/>
      </c>
      <c r="AT5" t="str">
        <f t="shared" si="1"/>
        <v>CONVENCIONALPRIMARIA MONOFASICACB CA 170,5 MM2 (336,4 MCM)</v>
      </c>
      <c r="AU5" t="s">
        <v>2179</v>
      </c>
      <c r="AV5" t="s">
        <v>81</v>
      </c>
    </row>
    <row r="6" spans="2:48" x14ac:dyDescent="0.35">
      <c r="B6" t="s">
        <v>81</v>
      </c>
      <c r="C6" t="s">
        <v>78</v>
      </c>
      <c r="D6" t="s">
        <v>81</v>
      </c>
      <c r="E6" t="s">
        <v>82</v>
      </c>
      <c r="F6" t="s">
        <v>107</v>
      </c>
      <c r="G6" t="s">
        <v>80</v>
      </c>
      <c r="H6" t="s">
        <v>82</v>
      </c>
      <c r="I6" t="s">
        <v>118</v>
      </c>
      <c r="J6" t="s">
        <v>118</v>
      </c>
      <c r="K6" t="s">
        <v>135</v>
      </c>
      <c r="L6" t="s">
        <v>136</v>
      </c>
      <c r="M6" t="s">
        <v>101</v>
      </c>
      <c r="N6" t="s">
        <v>116</v>
      </c>
      <c r="O6" t="s">
        <v>116</v>
      </c>
      <c r="P6" t="s">
        <v>116</v>
      </c>
      <c r="Q6" t="s">
        <v>151</v>
      </c>
      <c r="R6" t="s">
        <v>151</v>
      </c>
      <c r="S6" t="s">
        <v>151</v>
      </c>
      <c r="V6" t="s">
        <v>101</v>
      </c>
      <c r="W6" t="s">
        <v>101</v>
      </c>
      <c r="X6" t="s">
        <v>101</v>
      </c>
      <c r="AD6" t="s">
        <v>2161</v>
      </c>
      <c r="AE6" t="s">
        <v>2154</v>
      </c>
      <c r="AF6" t="s">
        <v>2161</v>
      </c>
      <c r="AG6" t="s">
        <v>2162</v>
      </c>
      <c r="AP6" t="s">
        <v>2203</v>
      </c>
      <c r="AQ6" t="str">
        <f>_xlfn.CONCAT('1 - Solicitação'!D172:X172)</f>
        <v/>
      </c>
      <c r="AR6" s="113" t="str">
        <f t="shared" si="0"/>
        <v/>
      </c>
      <c r="AT6" t="str">
        <f t="shared" si="1"/>
        <v>CONVENCIONALPRIMARIA MONOFASICACB CA 21 MM2 (4 AWG)</v>
      </c>
      <c r="AU6" t="s">
        <v>2179</v>
      </c>
      <c r="AV6" t="s">
        <v>82</v>
      </c>
    </row>
    <row r="7" spans="2:48" x14ac:dyDescent="0.35">
      <c r="B7" t="s">
        <v>82</v>
      </c>
      <c r="C7" t="s">
        <v>77</v>
      </c>
      <c r="D7" t="s">
        <v>82</v>
      </c>
      <c r="E7" t="s">
        <v>83</v>
      </c>
      <c r="F7" t="s">
        <v>80</v>
      </c>
      <c r="G7" t="s">
        <v>81</v>
      </c>
      <c r="H7" t="s">
        <v>83</v>
      </c>
      <c r="I7" t="s">
        <v>119</v>
      </c>
      <c r="J7" t="s">
        <v>121</v>
      </c>
      <c r="K7" t="s">
        <v>136</v>
      </c>
      <c r="L7" t="s">
        <v>137</v>
      </c>
      <c r="M7" t="s">
        <v>136</v>
      </c>
      <c r="N7" t="s">
        <v>117</v>
      </c>
      <c r="O7" t="s">
        <v>117</v>
      </c>
      <c r="P7" t="s">
        <v>117</v>
      </c>
      <c r="Q7" t="s">
        <v>152</v>
      </c>
      <c r="R7" t="s">
        <v>152</v>
      </c>
      <c r="S7" t="s">
        <v>152</v>
      </c>
      <c r="AD7" t="s">
        <v>2154</v>
      </c>
      <c r="AE7" t="s">
        <v>2162</v>
      </c>
      <c r="AG7" t="s">
        <v>2154</v>
      </c>
      <c r="AP7" t="s">
        <v>2204</v>
      </c>
      <c r="AQ7" t="str">
        <f>_xlfn.CONCAT('1 - Solicitação'!D173:X173)</f>
        <v/>
      </c>
      <c r="AR7" s="113" t="str">
        <f t="shared" si="0"/>
        <v/>
      </c>
      <c r="AT7" t="str">
        <f t="shared" si="1"/>
        <v>CONVENCIONALPRIMARIA MONOFASICACB CA 33,6 MM2 (2 AWG)</v>
      </c>
      <c r="AU7" t="s">
        <v>2179</v>
      </c>
      <c r="AV7" t="s">
        <v>83</v>
      </c>
    </row>
    <row r="8" spans="2:48" x14ac:dyDescent="0.35">
      <c r="B8" t="s">
        <v>83</v>
      </c>
      <c r="D8" t="s">
        <v>83</v>
      </c>
      <c r="E8" t="s">
        <v>84</v>
      </c>
      <c r="F8" t="s">
        <v>82</v>
      </c>
      <c r="G8" t="s">
        <v>82</v>
      </c>
      <c r="H8" t="s">
        <v>106</v>
      </c>
      <c r="I8" t="s">
        <v>121</v>
      </c>
      <c r="J8" t="s">
        <v>122</v>
      </c>
      <c r="K8" t="s">
        <v>137</v>
      </c>
      <c r="L8" t="s">
        <v>138</v>
      </c>
      <c r="M8" t="s">
        <v>137</v>
      </c>
      <c r="N8" t="s">
        <v>120</v>
      </c>
      <c r="O8" t="s">
        <v>120</v>
      </c>
      <c r="P8" t="s">
        <v>120</v>
      </c>
      <c r="Q8" t="s">
        <v>153</v>
      </c>
      <c r="R8" t="s">
        <v>153</v>
      </c>
      <c r="S8" t="s">
        <v>153</v>
      </c>
      <c r="AD8" t="s">
        <v>2162</v>
      </c>
      <c r="AE8" t="s">
        <v>2164</v>
      </c>
      <c r="AG8" t="s">
        <v>2164</v>
      </c>
      <c r="AP8" t="s">
        <v>2205</v>
      </c>
      <c r="AQ8" t="str">
        <f>_xlfn.CONCAT('1 - Solicitação'!D174:X174)</f>
        <v/>
      </c>
      <c r="AR8" s="113" t="str">
        <f t="shared" si="0"/>
        <v/>
      </c>
      <c r="AT8" t="str">
        <f t="shared" si="1"/>
        <v>CONVENCIONALPRIMARIA MONOFASICACB CA 53,5 MM2 (1/0 AWG)</v>
      </c>
      <c r="AU8" t="s">
        <v>2179</v>
      </c>
      <c r="AV8" t="s">
        <v>84</v>
      </c>
    </row>
    <row r="9" spans="2:48" x14ac:dyDescent="0.35">
      <c r="B9" t="s">
        <v>84</v>
      </c>
      <c r="D9" t="s">
        <v>84</v>
      </c>
      <c r="E9" t="s">
        <v>85</v>
      </c>
      <c r="F9" t="s">
        <v>83</v>
      </c>
      <c r="G9" t="s">
        <v>83</v>
      </c>
      <c r="H9" t="s">
        <v>84</v>
      </c>
      <c r="I9" t="s">
        <v>122</v>
      </c>
      <c r="J9" t="s">
        <v>126</v>
      </c>
      <c r="K9" t="s">
        <v>138</v>
      </c>
      <c r="L9" t="s">
        <v>139</v>
      </c>
      <c r="M9" t="s">
        <v>138</v>
      </c>
      <c r="N9" t="s">
        <v>123</v>
      </c>
      <c r="O9" t="s">
        <v>123</v>
      </c>
      <c r="P9" t="s">
        <v>123</v>
      </c>
      <c r="Q9" t="s">
        <v>154</v>
      </c>
      <c r="R9" t="s">
        <v>154</v>
      </c>
      <c r="S9" t="s">
        <v>2176</v>
      </c>
      <c r="AD9" t="s">
        <v>2164</v>
      </c>
      <c r="AG9" t="s">
        <v>2165</v>
      </c>
      <c r="AP9" t="s">
        <v>2206</v>
      </c>
      <c r="AQ9" t="str">
        <f>_xlfn.CONCAT('1 - Solicitação'!D175:X175)</f>
        <v/>
      </c>
      <c r="AR9" s="113" t="str">
        <f t="shared" si="0"/>
        <v/>
      </c>
      <c r="AT9" t="str">
        <f t="shared" si="1"/>
        <v>CONVENCIONALPRIMARIA MONOFASICACB CA 85,03 MM2 (3/0 AWG)</v>
      </c>
      <c r="AU9" t="s">
        <v>2179</v>
      </c>
      <c r="AV9" t="s">
        <v>85</v>
      </c>
    </row>
    <row r="10" spans="2:48" x14ac:dyDescent="0.35">
      <c r="B10" t="s">
        <v>85</v>
      </c>
      <c r="D10" t="s">
        <v>85</v>
      </c>
      <c r="E10" t="s">
        <v>86</v>
      </c>
      <c r="F10" t="s">
        <v>84</v>
      </c>
      <c r="G10" t="s">
        <v>84</v>
      </c>
      <c r="H10" t="s">
        <v>85</v>
      </c>
      <c r="I10" t="s">
        <v>126</v>
      </c>
      <c r="J10" t="s">
        <v>127</v>
      </c>
      <c r="K10" t="s">
        <v>139</v>
      </c>
      <c r="L10" t="s">
        <v>140</v>
      </c>
      <c r="M10" t="s">
        <v>139</v>
      </c>
      <c r="N10" t="s">
        <v>147</v>
      </c>
      <c r="O10" t="s">
        <v>147</v>
      </c>
      <c r="P10" t="s">
        <v>147</v>
      </c>
      <c r="Q10" t="s">
        <v>155</v>
      </c>
      <c r="R10" t="s">
        <v>155</v>
      </c>
      <c r="AD10" t="s">
        <v>2163</v>
      </c>
      <c r="AG10" t="s">
        <v>2166</v>
      </c>
      <c r="AP10" t="s">
        <v>2207</v>
      </c>
      <c r="AQ10" t="str">
        <f>_xlfn.CONCAT('1 - Solicitação'!D176:X176)</f>
        <v/>
      </c>
      <c r="AR10" s="113" t="str">
        <f t="shared" si="0"/>
        <v/>
      </c>
      <c r="AT10" t="str">
        <f t="shared" si="1"/>
        <v>CONVENCIONALPRIMARIA MONOFASICACB CAA 107,2 MM2 (ACSR 4/0 AWG)</v>
      </c>
      <c r="AU10" t="s">
        <v>2179</v>
      </c>
      <c r="AV10" t="s">
        <v>86</v>
      </c>
    </row>
    <row r="11" spans="2:48" x14ac:dyDescent="0.35">
      <c r="B11" t="s">
        <v>86</v>
      </c>
      <c r="D11" t="s">
        <v>86</v>
      </c>
      <c r="E11" t="s">
        <v>87</v>
      </c>
      <c r="F11" t="s">
        <v>85</v>
      </c>
      <c r="G11" t="s">
        <v>85</v>
      </c>
      <c r="H11" t="s">
        <v>86</v>
      </c>
      <c r="I11" t="s">
        <v>127</v>
      </c>
      <c r="J11" t="s">
        <v>128</v>
      </c>
      <c r="K11" t="s">
        <v>140</v>
      </c>
      <c r="L11" t="s">
        <v>141</v>
      </c>
      <c r="M11" t="s">
        <v>140</v>
      </c>
      <c r="AG11" t="s">
        <v>2167</v>
      </c>
      <c r="AP11" t="s">
        <v>2208</v>
      </c>
      <c r="AQ11" t="str">
        <f>_xlfn.CONCAT('1 - Solicitação'!D177:X177)</f>
        <v/>
      </c>
      <c r="AR11" s="113" t="str">
        <f t="shared" si="0"/>
        <v/>
      </c>
      <c r="AT11" t="str">
        <f t="shared" si="1"/>
        <v>CONVENCIONALPRIMARIA MONOFASICACB CAA 135,2 MM2 (ACSR 266,8 MCM)</v>
      </c>
      <c r="AU11" t="s">
        <v>2179</v>
      </c>
      <c r="AV11" t="s">
        <v>87</v>
      </c>
    </row>
    <row r="12" spans="2:48" x14ac:dyDescent="0.35">
      <c r="B12" t="s">
        <v>87</v>
      </c>
      <c r="D12" t="s">
        <v>87</v>
      </c>
      <c r="E12" t="s">
        <v>2156</v>
      </c>
      <c r="F12" t="s">
        <v>86</v>
      </c>
      <c r="G12" t="s">
        <v>86</v>
      </c>
      <c r="H12" t="s">
        <v>87</v>
      </c>
      <c r="I12" t="s">
        <v>129</v>
      </c>
      <c r="J12" t="s">
        <v>129</v>
      </c>
      <c r="K12" t="s">
        <v>141</v>
      </c>
      <c r="L12" t="s">
        <v>142</v>
      </c>
      <c r="M12" t="s">
        <v>141</v>
      </c>
      <c r="AP12" t="s">
        <v>2209</v>
      </c>
      <c r="AQ12" t="str">
        <f>_xlfn.CONCAT('1 - Solicitação'!D178:X178)</f>
        <v/>
      </c>
      <c r="AR12" s="113" t="str">
        <f t="shared" si="0"/>
        <v/>
      </c>
      <c r="AT12" t="str">
        <f t="shared" si="1"/>
        <v>CONVENCIONALPRIMARIA MONOFASICACB CAA 170,5 MM2 (ACSR 336,4 MCM)</v>
      </c>
      <c r="AU12" t="s">
        <v>2179</v>
      </c>
      <c r="AV12" t="s">
        <v>2155</v>
      </c>
    </row>
    <row r="13" spans="2:48" x14ac:dyDescent="0.35">
      <c r="B13" t="s">
        <v>2155</v>
      </c>
      <c r="D13" t="s">
        <v>2155</v>
      </c>
      <c r="E13" t="s">
        <v>2169</v>
      </c>
      <c r="F13" t="s">
        <v>87</v>
      </c>
      <c r="G13" t="s">
        <v>87</v>
      </c>
      <c r="H13" t="s">
        <v>2156</v>
      </c>
      <c r="I13" t="s">
        <v>130</v>
      </c>
      <c r="J13" t="s">
        <v>130</v>
      </c>
      <c r="K13" t="s">
        <v>142</v>
      </c>
      <c r="L13" t="s">
        <v>143</v>
      </c>
      <c r="M13" t="s">
        <v>142</v>
      </c>
      <c r="AP13" t="s">
        <v>2210</v>
      </c>
      <c r="AQ13" t="str">
        <f>_xlfn.CONCAT('1 - Solicitação'!D179:X179)</f>
        <v/>
      </c>
      <c r="AR13" s="113" t="str">
        <f t="shared" si="0"/>
        <v/>
      </c>
      <c r="AT13" t="str">
        <f t="shared" si="1"/>
        <v>CONVENCIONALPRIMARIA MONOFASICACB CAA 21 MM2 (ACSR 4 AWG)</v>
      </c>
      <c r="AU13" t="s">
        <v>2179</v>
      </c>
      <c r="AV13" t="s">
        <v>2156</v>
      </c>
    </row>
    <row r="14" spans="2:48" x14ac:dyDescent="0.35">
      <c r="B14" t="s">
        <v>2156</v>
      </c>
      <c r="D14" t="s">
        <v>2156</v>
      </c>
      <c r="E14" t="s">
        <v>2158</v>
      </c>
      <c r="F14" t="s">
        <v>2156</v>
      </c>
      <c r="G14" t="s">
        <v>2155</v>
      </c>
      <c r="H14" t="s">
        <v>2174</v>
      </c>
      <c r="I14" t="s">
        <v>131</v>
      </c>
      <c r="J14" t="s">
        <v>131</v>
      </c>
      <c r="K14" t="s">
        <v>143</v>
      </c>
      <c r="L14" t="s">
        <v>144</v>
      </c>
      <c r="M14" t="s">
        <v>143</v>
      </c>
      <c r="AP14" t="s">
        <v>2214</v>
      </c>
      <c r="AQ14" t="str">
        <f>_xlfn.CONCAT('1 - Solicitação'!D180:X180)</f>
        <v/>
      </c>
      <c r="AR14" s="113" t="str">
        <f t="shared" si="0"/>
        <v/>
      </c>
      <c r="AT14" t="str">
        <f t="shared" si="1"/>
        <v>CONVENCIONALPRIMARIA MONOFASICACB CAA 241,7 MM2</v>
      </c>
      <c r="AU14" t="s">
        <v>2179</v>
      </c>
      <c r="AV14" t="s">
        <v>2157</v>
      </c>
    </row>
    <row r="15" spans="2:48" x14ac:dyDescent="0.35">
      <c r="B15" t="s">
        <v>2157</v>
      </c>
      <c r="D15" t="s">
        <v>2168</v>
      </c>
      <c r="E15" t="s">
        <v>92</v>
      </c>
      <c r="F15" t="s">
        <v>2172</v>
      </c>
      <c r="G15" t="s">
        <v>2156</v>
      </c>
      <c r="H15" t="s">
        <v>2158</v>
      </c>
      <c r="I15" t="s">
        <v>100</v>
      </c>
      <c r="J15" t="s">
        <v>132</v>
      </c>
      <c r="K15" t="s">
        <v>144</v>
      </c>
      <c r="L15" t="s">
        <v>145</v>
      </c>
      <c r="M15" t="s">
        <v>144</v>
      </c>
      <c r="AQ15" t="s">
        <v>2213</v>
      </c>
      <c r="AT15" t="str">
        <f t="shared" si="1"/>
        <v>CONVENCIONALPRIMARIA MONOFASICACB CAA 322,2 MM2 (ACSR 636 MCM)</v>
      </c>
      <c r="AU15" t="s">
        <v>2179</v>
      </c>
      <c r="AV15" t="s">
        <v>2158</v>
      </c>
    </row>
    <row r="16" spans="2:48" x14ac:dyDescent="0.35">
      <c r="B16" t="s">
        <v>2158</v>
      </c>
      <c r="D16" t="s">
        <v>2158</v>
      </c>
      <c r="E16" t="s">
        <v>93</v>
      </c>
      <c r="F16" t="s">
        <v>2158</v>
      </c>
      <c r="G16" t="s">
        <v>2174</v>
      </c>
      <c r="H16" t="s">
        <v>92</v>
      </c>
      <c r="J16" t="s">
        <v>133</v>
      </c>
      <c r="K16" t="s">
        <v>145</v>
      </c>
      <c r="L16" t="s">
        <v>146</v>
      </c>
      <c r="M16" t="s">
        <v>145</v>
      </c>
      <c r="AQ16" s="114" t="str">
        <f>IF(_xlfn.CONCAT(AQ3:AQ14)="","",MID(_xlfn.CONCAT(AR3:AR14),2,50))</f>
        <v/>
      </c>
      <c r="AT16" t="str">
        <f t="shared" si="1"/>
        <v>CONVENCIONALPRIMARIA MONOFASICACB CAA 33,6 MM2 (ACSR 2 AWG)</v>
      </c>
      <c r="AU16" t="s">
        <v>2179</v>
      </c>
      <c r="AV16" t="s">
        <v>92</v>
      </c>
    </row>
    <row r="17" spans="2:48" x14ac:dyDescent="0.35">
      <c r="B17" t="s">
        <v>92</v>
      </c>
      <c r="D17" t="s">
        <v>92</v>
      </c>
      <c r="E17" t="s">
        <v>94</v>
      </c>
      <c r="F17" t="s">
        <v>92</v>
      </c>
      <c r="G17" t="s">
        <v>2158</v>
      </c>
      <c r="H17" t="s">
        <v>93</v>
      </c>
      <c r="J17" t="s">
        <v>100</v>
      </c>
      <c r="K17" t="s">
        <v>146</v>
      </c>
      <c r="M17" t="s">
        <v>146</v>
      </c>
      <c r="AT17" t="str">
        <f t="shared" si="1"/>
        <v>CONVENCIONALPRIMARIA MONOFASICACB CAA 53,5 MM2 (ACSR 1/0 AWG)</v>
      </c>
      <c r="AU17" t="s">
        <v>2179</v>
      </c>
      <c r="AV17" t="s">
        <v>93</v>
      </c>
    </row>
    <row r="18" spans="2:48" x14ac:dyDescent="0.35">
      <c r="B18" t="s">
        <v>93</v>
      </c>
      <c r="D18" t="s">
        <v>93</v>
      </c>
      <c r="E18" t="s">
        <v>95</v>
      </c>
      <c r="F18" t="s">
        <v>93</v>
      </c>
      <c r="G18" t="s">
        <v>92</v>
      </c>
      <c r="H18" t="s">
        <v>94</v>
      </c>
      <c r="AT18" t="str">
        <f t="shared" si="1"/>
        <v>CONVENCIONALPRIMARIA MONOFASICACB CAA 67,4 MM2 (ACSR 2/0 AWG)</v>
      </c>
      <c r="AU18" t="s">
        <v>2179</v>
      </c>
      <c r="AV18" t="s">
        <v>94</v>
      </c>
    </row>
    <row r="19" spans="2:48" x14ac:dyDescent="0.35">
      <c r="B19" t="s">
        <v>94</v>
      </c>
      <c r="D19" t="s">
        <v>94</v>
      </c>
      <c r="E19" t="s">
        <v>96</v>
      </c>
      <c r="F19" t="s">
        <v>94</v>
      </c>
      <c r="G19" t="s">
        <v>93</v>
      </c>
      <c r="H19" t="s">
        <v>95</v>
      </c>
      <c r="AT19" t="str">
        <f t="shared" si="1"/>
        <v>CONVENCIONALPRIMARIA MONOFASICACB CAA 85,03 MM2 (ACSR 3/0 AWG)</v>
      </c>
      <c r="AU19" t="s">
        <v>2179</v>
      </c>
      <c r="AV19" t="s">
        <v>95</v>
      </c>
    </row>
    <row r="20" spans="2:48" x14ac:dyDescent="0.35">
      <c r="B20" t="s">
        <v>95</v>
      </c>
      <c r="D20" t="s">
        <v>95</v>
      </c>
      <c r="E20" t="s">
        <v>97</v>
      </c>
      <c r="F20" t="s">
        <v>95</v>
      </c>
      <c r="G20" t="s">
        <v>94</v>
      </c>
      <c r="H20" t="s">
        <v>96</v>
      </c>
      <c r="AQ20" t="str">
        <f>IF(AQ16="","Dica: Preencha os campos da esquerda para a direita.",IF(LEN(AQ16)=3,"Atenção! Há erro no preenchimento da linha "&amp;AQ16,IF(LEN(AQ16)&gt;3,"Atenção! Há erro no preenchimento das linhas "&amp;AQ16)))</f>
        <v>Dica: Preencha os campos da esquerda para a direita.</v>
      </c>
      <c r="AT20" t="str">
        <f t="shared" si="1"/>
        <v>CONVENCIONALPRIMARIA MONOFASICACB CU 107,00 MM2 (4/0 AWG)</v>
      </c>
      <c r="AU20" t="s">
        <v>2179</v>
      </c>
      <c r="AV20" t="s">
        <v>96</v>
      </c>
    </row>
    <row r="21" spans="2:48" x14ac:dyDescent="0.35">
      <c r="B21" t="s">
        <v>96</v>
      </c>
      <c r="D21" t="s">
        <v>96</v>
      </c>
      <c r="E21" t="s">
        <v>98</v>
      </c>
      <c r="F21" t="s">
        <v>96</v>
      </c>
      <c r="G21" t="s">
        <v>95</v>
      </c>
      <c r="H21" t="s">
        <v>97</v>
      </c>
      <c r="AT21" t="str">
        <f t="shared" si="1"/>
        <v>CONVENCIONALPRIMARIA MONOFASICACB CU 13,30 MM2 (6 AWG)</v>
      </c>
      <c r="AU21" t="s">
        <v>2179</v>
      </c>
      <c r="AV21" t="s">
        <v>97</v>
      </c>
    </row>
    <row r="22" spans="2:48" x14ac:dyDescent="0.35">
      <c r="B22" t="s">
        <v>97</v>
      </c>
      <c r="D22" t="s">
        <v>97</v>
      </c>
      <c r="E22" t="s">
        <v>99</v>
      </c>
      <c r="F22" t="s">
        <v>97</v>
      </c>
      <c r="G22" t="s">
        <v>96</v>
      </c>
      <c r="H22" t="s">
        <v>98</v>
      </c>
      <c r="AT22" t="str">
        <f t="shared" si="1"/>
        <v>CONVENCIONALPRIMARIA MONOFASICACB CU 21,15 MM2 (4 AWG)</v>
      </c>
      <c r="AU22" t="s">
        <v>2179</v>
      </c>
      <c r="AV22" t="s">
        <v>98</v>
      </c>
    </row>
    <row r="23" spans="2:48" x14ac:dyDescent="0.35">
      <c r="B23" t="s">
        <v>98</v>
      </c>
      <c r="D23" t="s">
        <v>98</v>
      </c>
      <c r="E23" t="s">
        <v>100</v>
      </c>
      <c r="F23" t="s">
        <v>98</v>
      </c>
      <c r="G23" t="s">
        <v>97</v>
      </c>
      <c r="H23" t="s">
        <v>99</v>
      </c>
      <c r="AT23" t="str">
        <f t="shared" si="1"/>
        <v>CONVENCIONALPRIMARIA MONOFASICACB CU 33,63 MM2 (2 AWG)</v>
      </c>
      <c r="AU23" t="s">
        <v>2179</v>
      </c>
      <c r="AV23" t="s">
        <v>99</v>
      </c>
    </row>
    <row r="24" spans="2:48" x14ac:dyDescent="0.35">
      <c r="B24" t="s">
        <v>99</v>
      </c>
      <c r="D24" t="s">
        <v>99</v>
      </c>
      <c r="E24" t="s">
        <v>101</v>
      </c>
      <c r="F24" t="s">
        <v>99</v>
      </c>
      <c r="G24" t="s">
        <v>98</v>
      </c>
      <c r="H24" t="s">
        <v>100</v>
      </c>
      <c r="AT24" t="str">
        <f t="shared" si="1"/>
        <v>CONVENCIONALPRIMARIA MONOFASICACB CU 53,48 MM2 (1/0 AWG)</v>
      </c>
      <c r="AU24" t="s">
        <v>2179</v>
      </c>
      <c r="AV24" t="s">
        <v>100</v>
      </c>
    </row>
    <row r="25" spans="2:48" x14ac:dyDescent="0.35">
      <c r="B25" t="s">
        <v>100</v>
      </c>
      <c r="D25" t="s">
        <v>100</v>
      </c>
      <c r="E25" t="s">
        <v>102</v>
      </c>
      <c r="F25" t="s">
        <v>100</v>
      </c>
      <c r="G25" t="s">
        <v>99</v>
      </c>
      <c r="H25" t="s">
        <v>101</v>
      </c>
      <c r="AT25" t="str">
        <f t="shared" si="1"/>
        <v>CONVENCIONALPRIMARIA MONOFASICACB CU 67,42 MM2 (2/0 AWG)</v>
      </c>
      <c r="AU25" t="s">
        <v>2179</v>
      </c>
      <c r="AV25" t="s">
        <v>101</v>
      </c>
    </row>
    <row r="26" spans="2:48" x14ac:dyDescent="0.35">
      <c r="B26" t="s">
        <v>101</v>
      </c>
      <c r="D26" t="s">
        <v>101</v>
      </c>
      <c r="F26" t="s">
        <v>101</v>
      </c>
      <c r="G26" t="s">
        <v>100</v>
      </c>
      <c r="H26" t="s">
        <v>102</v>
      </c>
      <c r="AT26" t="str">
        <f t="shared" si="1"/>
        <v>CONVENCIONALPRIMARIA MONOFASICACB CU 8,37 MM2 (8 AWG)</v>
      </c>
      <c r="AU26" t="s">
        <v>2179</v>
      </c>
      <c r="AV26" t="s">
        <v>102</v>
      </c>
    </row>
    <row r="27" spans="2:48" x14ac:dyDescent="0.35">
      <c r="B27" t="s">
        <v>102</v>
      </c>
      <c r="D27" t="s">
        <v>102</v>
      </c>
      <c r="F27" t="s">
        <v>102</v>
      </c>
      <c r="G27" t="s">
        <v>101</v>
      </c>
      <c r="AT27" t="str">
        <f t="shared" si="1"/>
        <v>CONVENCIONALPRIMARIA BIFASICACB CA 13,30 MM2 (6 AWG)</v>
      </c>
      <c r="AU27" t="s">
        <v>2180</v>
      </c>
      <c r="AV27" t="s">
        <v>80</v>
      </c>
    </row>
    <row r="28" spans="2:48" x14ac:dyDescent="0.35">
      <c r="F28" t="s">
        <v>108</v>
      </c>
      <c r="G28" t="s">
        <v>102</v>
      </c>
      <c r="AT28" t="str">
        <f t="shared" si="1"/>
        <v>CONVENCIONALPRIMARIA BIFASICACB CAA 13,30 MM2 (6 AWG)</v>
      </c>
      <c r="AU28" t="s">
        <v>2180</v>
      </c>
      <c r="AV28" t="s">
        <v>79</v>
      </c>
    </row>
    <row r="29" spans="2:48" x14ac:dyDescent="0.35">
      <c r="F29" t="s">
        <v>109</v>
      </c>
      <c r="G29" t="s">
        <v>108</v>
      </c>
      <c r="AT29" t="str">
        <f t="shared" si="1"/>
        <v>CONVENCIONALPRIMARIA BIFASICACB CAA 21 MM2 (4 AWG)</v>
      </c>
      <c r="AU29" t="s">
        <v>2180</v>
      </c>
      <c r="AV29" t="s">
        <v>78</v>
      </c>
    </row>
    <row r="30" spans="2:48" x14ac:dyDescent="0.35">
      <c r="F30" t="s">
        <v>110</v>
      </c>
      <c r="G30" t="s">
        <v>109</v>
      </c>
      <c r="AT30" t="str">
        <f t="shared" si="1"/>
        <v>CONVENCIONALPRIMARIA BIFASICACB CAA 33,6 MM2 (2 AWG)</v>
      </c>
      <c r="AU30" t="s">
        <v>2180</v>
      </c>
      <c r="AV30" t="s">
        <v>77</v>
      </c>
    </row>
    <row r="31" spans="2:48" x14ac:dyDescent="0.35">
      <c r="G31" t="s">
        <v>110</v>
      </c>
      <c r="AT31" t="str">
        <f t="shared" si="1"/>
        <v>PROTEGIDAPRIMARIA MONOFASICACB AL 1 X  70  MM2</v>
      </c>
      <c r="AU31" t="s">
        <v>2186</v>
      </c>
      <c r="AV31" t="s">
        <v>149</v>
      </c>
    </row>
    <row r="32" spans="2:48" x14ac:dyDescent="0.35">
      <c r="AT32" t="str">
        <f t="shared" si="1"/>
        <v>PROTEGIDAPRIMARIA MONOFASICACB AL 1 X 150 MM2</v>
      </c>
      <c r="AU32" t="s">
        <v>2186</v>
      </c>
      <c r="AV32" t="s">
        <v>150</v>
      </c>
    </row>
    <row r="33" spans="46:48" x14ac:dyDescent="0.35">
      <c r="AT33" t="str">
        <f t="shared" si="1"/>
        <v>PROTEGIDAPRIMARIA MONOFASICACB AL 1 X 150 MM2 15 KV PROT</v>
      </c>
      <c r="AU33" t="s">
        <v>2186</v>
      </c>
      <c r="AV33" t="s">
        <v>151</v>
      </c>
    </row>
    <row r="34" spans="46:48" x14ac:dyDescent="0.35">
      <c r="AT34" t="str">
        <f t="shared" si="1"/>
        <v>PROTEGIDAPRIMARIA MONOFASICACB AL 1 X 150 MM2 25 KV PROT</v>
      </c>
      <c r="AU34" t="s">
        <v>2186</v>
      </c>
      <c r="AV34" t="s">
        <v>152</v>
      </c>
    </row>
    <row r="35" spans="46:48" x14ac:dyDescent="0.35">
      <c r="AT35" t="str">
        <f t="shared" si="1"/>
        <v>PROTEGIDAPRIMARIA MONOFASICACB AL 1 X 50 MM2 15 KV PROT</v>
      </c>
      <c r="AU35" t="s">
        <v>2186</v>
      </c>
      <c r="AV35" t="s">
        <v>153</v>
      </c>
    </row>
    <row r="36" spans="46:48" x14ac:dyDescent="0.35">
      <c r="AT36" t="str">
        <f t="shared" si="1"/>
        <v>PROTEGIDAPRIMARIA MONOFASICACB AL 1 X 50 MM2 25 KV PROT</v>
      </c>
      <c r="AU36" t="s">
        <v>2186</v>
      </c>
      <c r="AV36" t="s">
        <v>154</v>
      </c>
    </row>
    <row r="37" spans="46:48" x14ac:dyDescent="0.35">
      <c r="AT37" t="str">
        <f t="shared" si="1"/>
        <v>PROTEGIDAPRIMARIA MONOFASICACB AL 1 X 95 MM2 15 KV PROT</v>
      </c>
      <c r="AU37" t="s">
        <v>2186</v>
      </c>
      <c r="AV37" t="s">
        <v>155</v>
      </c>
    </row>
    <row r="38" spans="46:48" x14ac:dyDescent="0.35">
      <c r="AT38" t="str">
        <f t="shared" si="1"/>
        <v>PROTEGIDAPRIMARIA BIFASICACB AL 1 X  70  MM2</v>
      </c>
      <c r="AU38" t="s">
        <v>2187</v>
      </c>
      <c r="AV38" t="s">
        <v>149</v>
      </c>
    </row>
    <row r="39" spans="46:48" x14ac:dyDescent="0.35">
      <c r="AT39" t="str">
        <f t="shared" si="1"/>
        <v>PROTEGIDAPRIMARIA BIFASICACB AL 1 X 150 MM2</v>
      </c>
      <c r="AU39" t="s">
        <v>2187</v>
      </c>
      <c r="AV39" t="s">
        <v>150</v>
      </c>
    </row>
    <row r="40" spans="46:48" x14ac:dyDescent="0.35">
      <c r="AT40" t="str">
        <f t="shared" si="1"/>
        <v>PROTEGIDAPRIMARIA BIFASICACB AL 1 X 150 MM2 15 KV PROT</v>
      </c>
      <c r="AU40" t="s">
        <v>2187</v>
      </c>
      <c r="AV40" t="s">
        <v>151</v>
      </c>
    </row>
    <row r="41" spans="46:48" x14ac:dyDescent="0.35">
      <c r="AT41" t="str">
        <f t="shared" si="1"/>
        <v>PROTEGIDAPRIMARIA BIFASICACB AL 1 X 150 MM2 25 KV PROT</v>
      </c>
      <c r="AU41" t="s">
        <v>2187</v>
      </c>
      <c r="AV41" t="s">
        <v>152</v>
      </c>
    </row>
    <row r="42" spans="46:48" x14ac:dyDescent="0.35">
      <c r="AT42" t="str">
        <f t="shared" si="1"/>
        <v>PROTEGIDAPRIMARIA BIFASICACB AL 1 X 50 MM2 15 KV PROT</v>
      </c>
      <c r="AU42" t="s">
        <v>2187</v>
      </c>
      <c r="AV42" t="s">
        <v>153</v>
      </c>
    </row>
    <row r="43" spans="46:48" x14ac:dyDescent="0.35">
      <c r="AT43" t="str">
        <f t="shared" si="1"/>
        <v>PROTEGIDAPRIMARIA BIFASICACB AL 1 X 50 MM2 25 KV PROT</v>
      </c>
      <c r="AU43" t="s">
        <v>2187</v>
      </c>
      <c r="AV43" t="s">
        <v>154</v>
      </c>
    </row>
    <row r="44" spans="46:48" x14ac:dyDescent="0.35">
      <c r="AT44" t="str">
        <f t="shared" si="1"/>
        <v>PROTEGIDAPRIMARIA BIFASICACB AL 1 X 95 MM2 15 KV PROT</v>
      </c>
      <c r="AU44" t="s">
        <v>2187</v>
      </c>
      <c r="AV44" t="s">
        <v>155</v>
      </c>
    </row>
    <row r="45" spans="46:48" x14ac:dyDescent="0.35">
      <c r="AT45" t="str">
        <f t="shared" si="1"/>
        <v>PROTEGIDAPRIMARIA TRIFASICACB AL 1 X  70  MM2</v>
      </c>
      <c r="AU45" t="s">
        <v>2188</v>
      </c>
      <c r="AV45" t="s">
        <v>149</v>
      </c>
    </row>
    <row r="46" spans="46:48" x14ac:dyDescent="0.35">
      <c r="AT46" t="str">
        <f t="shared" si="1"/>
        <v>PROTEGIDAPRIMARIA TRIFASICACB AL 1 X 150 MM2</v>
      </c>
      <c r="AU46" t="s">
        <v>2188</v>
      </c>
      <c r="AV46" t="s">
        <v>150</v>
      </c>
    </row>
    <row r="47" spans="46:48" x14ac:dyDescent="0.35">
      <c r="AT47" t="str">
        <f t="shared" si="1"/>
        <v>PROTEGIDAPRIMARIA TRIFASICACB AL 1 X 150 MM2 15 KV PROT</v>
      </c>
      <c r="AU47" t="s">
        <v>2188</v>
      </c>
      <c r="AV47" t="s">
        <v>151</v>
      </c>
    </row>
    <row r="48" spans="46:48" x14ac:dyDescent="0.35">
      <c r="AT48" t="str">
        <f t="shared" si="1"/>
        <v>PROTEGIDAPRIMARIA TRIFASICACB AL 1 X 150 MM2 25 KV PROT</v>
      </c>
      <c r="AU48" t="s">
        <v>2188</v>
      </c>
      <c r="AV48" t="s">
        <v>152</v>
      </c>
    </row>
    <row r="49" spans="46:48" x14ac:dyDescent="0.35">
      <c r="AT49" t="str">
        <f t="shared" si="1"/>
        <v>PROTEGIDAPRIMARIA TRIFASICACB AL 1 X 50 MM2 15 KV PROT</v>
      </c>
      <c r="AU49" t="s">
        <v>2188</v>
      </c>
      <c r="AV49" t="s">
        <v>153</v>
      </c>
    </row>
    <row r="50" spans="46:48" x14ac:dyDescent="0.35">
      <c r="AT50" t="str">
        <f t="shared" si="1"/>
        <v>PROTEGIDAPRIMARIA TRIFASICACB AL 1 x 50 MM2 25 KV PROT</v>
      </c>
      <c r="AU50" t="s">
        <v>2188</v>
      </c>
      <c r="AV50" t="s">
        <v>2176</v>
      </c>
    </row>
    <row r="51" spans="46:48" x14ac:dyDescent="0.35">
      <c r="AT51" t="str">
        <f t="shared" si="1"/>
        <v>SUBTERRANEA - RDSPRIMARIA MONOFASICACB CU 53,48 MM2 (1/0 AWG)</v>
      </c>
      <c r="AU51" t="s">
        <v>2189</v>
      </c>
      <c r="AV51" t="s">
        <v>100</v>
      </c>
    </row>
    <row r="52" spans="46:48" x14ac:dyDescent="0.35">
      <c r="AT52" t="str">
        <f t="shared" si="1"/>
        <v>SUBTERRANEA - RDSPRIMARIA MONOFASICACB CU 67,42 MM2 (2/0 AWG)</v>
      </c>
      <c r="AU52" t="s">
        <v>2189</v>
      </c>
      <c r="AV52" t="s">
        <v>101</v>
      </c>
    </row>
    <row r="53" spans="46:48" x14ac:dyDescent="0.35">
      <c r="AT53" t="str">
        <f t="shared" si="1"/>
        <v>SUBTERRANEA - RDSPRIMARIA TRIFASICACB CU 53,48 MM2 (1/0 AWG)</v>
      </c>
      <c r="AU53" t="s">
        <v>2190</v>
      </c>
      <c r="AV53" t="s">
        <v>100</v>
      </c>
    </row>
    <row r="54" spans="46:48" x14ac:dyDescent="0.35">
      <c r="AT54" t="str">
        <f t="shared" si="1"/>
        <v>SUBTERRANEA - RDSPRIMARIA TRIFASICACB CU 67,42 MM2 (2/0 AWG)</v>
      </c>
      <c r="AU54" t="s">
        <v>2190</v>
      </c>
      <c r="AV54" t="s">
        <v>101</v>
      </c>
    </row>
    <row r="55" spans="46:48" x14ac:dyDescent="0.35">
      <c r="AT55" t="str">
        <f t="shared" si="1"/>
        <v>SUBTERRANEA - RDSSECUNDARIA BIFASICACB CU 13,00 MM2 (6 AWG)</v>
      </c>
      <c r="AU55" t="s">
        <v>2191</v>
      </c>
      <c r="AV55" t="s">
        <v>135</v>
      </c>
    </row>
    <row r="56" spans="46:48" x14ac:dyDescent="0.35">
      <c r="AT56" t="str">
        <f t="shared" si="1"/>
        <v>SUBTERRANEA - RDSSECUNDARIA BIFASICACB CU 53,48 MM2 (1/0 AWG)</v>
      </c>
      <c r="AU56" t="s">
        <v>2191</v>
      </c>
      <c r="AV56" t="s">
        <v>100</v>
      </c>
    </row>
    <row r="57" spans="46:48" x14ac:dyDescent="0.35">
      <c r="AT57" t="str">
        <f t="shared" si="1"/>
        <v>SUBTERRANEA - RDSSECUNDARIA BIFASICACB CU 67,42 MM2 (2/0 AWG)</v>
      </c>
      <c r="AU57" t="s">
        <v>2191</v>
      </c>
      <c r="AV57" t="s">
        <v>101</v>
      </c>
    </row>
    <row r="58" spans="46:48" x14ac:dyDescent="0.35">
      <c r="AT58" t="str">
        <f t="shared" si="1"/>
        <v>SUBTERRANEA - RDSSECUNDARIA MONOFASICACB CU 13,00 MM2 (6 AWG)</v>
      </c>
      <c r="AU58" t="s">
        <v>2192</v>
      </c>
      <c r="AV58" t="s">
        <v>135</v>
      </c>
    </row>
    <row r="59" spans="46:48" x14ac:dyDescent="0.35">
      <c r="AT59" t="str">
        <f t="shared" si="1"/>
        <v>SUBTERRANEA - RDSSECUNDARIA MONOFASICACB CU 53,48 MM2 (1/0 AWG)</v>
      </c>
      <c r="AU59" t="s">
        <v>2192</v>
      </c>
      <c r="AV59" t="s">
        <v>100</v>
      </c>
    </row>
    <row r="60" spans="46:48" x14ac:dyDescent="0.35">
      <c r="AT60" t="str">
        <f t="shared" si="1"/>
        <v>SUBTERRANEA - RDSSECUNDARIA MONOFASICACB CU 67,42 MM2 (2/0 AWG)</v>
      </c>
      <c r="AU60" t="s">
        <v>2192</v>
      </c>
      <c r="AV60" t="s">
        <v>101</v>
      </c>
    </row>
    <row r="61" spans="46:48" x14ac:dyDescent="0.35">
      <c r="AT61" t="str">
        <f t="shared" si="1"/>
        <v>SUBTERRANEA - RDSSECUNDARIA TRIFASICACB CU 13,00 MM2 (6 AWG)</v>
      </c>
      <c r="AU61" t="s">
        <v>2193</v>
      </c>
      <c r="AV61" t="s">
        <v>135</v>
      </c>
    </row>
    <row r="62" spans="46:48" x14ac:dyDescent="0.35">
      <c r="AT62" t="str">
        <f t="shared" si="1"/>
        <v>SUBTERRANEA - RDSSECUNDARIA TRIFASICACB CU 53,48 MM2 (1/0 AWG)</v>
      </c>
      <c r="AU62" t="s">
        <v>2193</v>
      </c>
      <c r="AV62" t="s">
        <v>100</v>
      </c>
    </row>
    <row r="63" spans="46:48" x14ac:dyDescent="0.35">
      <c r="AT63" t="str">
        <f t="shared" si="1"/>
        <v>SUBTERRANEA - RDSSECUNDARIA TRIFASICACB CU 67,42 MM2 (2/0 AWG)</v>
      </c>
      <c r="AU63" t="s">
        <v>2193</v>
      </c>
      <c r="AV63" t="s">
        <v>101</v>
      </c>
    </row>
    <row r="64" spans="46:48" x14ac:dyDescent="0.35">
      <c r="AT64" t="str">
        <f t="shared" si="1"/>
        <v>CONVENCIONALPRIMARIA TRIFASICACB CA 107,2 MM2 (4/0 AWG)</v>
      </c>
      <c r="AU64" t="s">
        <v>2181</v>
      </c>
      <c r="AV64" t="s">
        <v>107</v>
      </c>
    </row>
    <row r="65" spans="46:48" x14ac:dyDescent="0.35">
      <c r="AT65" t="str">
        <f t="shared" si="1"/>
        <v>CONVENCIONALPRIMARIA TRIFASICACB CA 13,30 MM2 (6 AWG)</v>
      </c>
      <c r="AU65" t="s">
        <v>2181</v>
      </c>
      <c r="AV65" t="s">
        <v>80</v>
      </c>
    </row>
    <row r="66" spans="46:48" x14ac:dyDescent="0.35">
      <c r="AT66" t="str">
        <f t="shared" si="1"/>
        <v>CONVENCIONALPRIMARIA TRIFASICACB CA 170,5 MM2 (336,4 MCM)</v>
      </c>
      <c r="AU66" t="s">
        <v>2181</v>
      </c>
      <c r="AV66" t="s">
        <v>81</v>
      </c>
    </row>
    <row r="67" spans="46:48" x14ac:dyDescent="0.35">
      <c r="AT67" t="str">
        <f t="shared" si="1"/>
        <v>CONVENCIONALPRIMARIA TRIFASICACB CA 21 MM2 (4 AWG)</v>
      </c>
      <c r="AU67" t="s">
        <v>2181</v>
      </c>
      <c r="AV67" t="s">
        <v>82</v>
      </c>
    </row>
    <row r="68" spans="46:48" x14ac:dyDescent="0.35">
      <c r="AT68" t="str">
        <f t="shared" ref="AT68:AT131" si="2">_xlfn.CONCAT(AU68:AV68)</f>
        <v>CONVENCIONALPRIMARIA TRIFASICACB CA 33,6 MM2 (2 AWG)</v>
      </c>
      <c r="AU68" t="s">
        <v>2181</v>
      </c>
      <c r="AV68" t="s">
        <v>83</v>
      </c>
    </row>
    <row r="69" spans="46:48" x14ac:dyDescent="0.35">
      <c r="AT69" t="str">
        <f t="shared" si="2"/>
        <v>CONVENCIONALPRIMARIA TRIFASICACB CA 53,5 MM2 (1/0 AWG)</v>
      </c>
      <c r="AU69" t="s">
        <v>2181</v>
      </c>
      <c r="AV69" t="s">
        <v>84</v>
      </c>
    </row>
    <row r="70" spans="46:48" x14ac:dyDescent="0.35">
      <c r="AT70" t="str">
        <f t="shared" si="2"/>
        <v>CONVENCIONALPRIMARIA TRIFASICACB CA 85,03 MM2 (3/0 AWG)</v>
      </c>
      <c r="AU70" t="s">
        <v>2181</v>
      </c>
      <c r="AV70" t="s">
        <v>85</v>
      </c>
    </row>
    <row r="71" spans="46:48" x14ac:dyDescent="0.35">
      <c r="AT71" t="str">
        <f t="shared" si="2"/>
        <v>CONVENCIONALPRIMARIA TRIFASICACB CAA 107,2 MM2 (ACSR 4/0 AWG)</v>
      </c>
      <c r="AU71" t="s">
        <v>2181</v>
      </c>
      <c r="AV71" t="s">
        <v>86</v>
      </c>
    </row>
    <row r="72" spans="46:48" x14ac:dyDescent="0.35">
      <c r="AT72" t="str">
        <f t="shared" si="2"/>
        <v>CONVENCIONALPRIMARIA TRIFASICACB CAA 135,2 MM2 (ACSR 266,8 MCM)</v>
      </c>
      <c r="AU72" t="s">
        <v>2181</v>
      </c>
      <c r="AV72" t="s">
        <v>87</v>
      </c>
    </row>
    <row r="73" spans="46:48" x14ac:dyDescent="0.35">
      <c r="AT73" t="str">
        <f t="shared" si="2"/>
        <v>CONVENCIONALPRIMARIA TRIFASICACB CAA 170,5 MM2 (ACSR 336,4 MCM)</v>
      </c>
      <c r="AU73" t="s">
        <v>2181</v>
      </c>
      <c r="AV73" t="s">
        <v>2155</v>
      </c>
    </row>
    <row r="74" spans="46:48" x14ac:dyDescent="0.35">
      <c r="AT74" t="str">
        <f t="shared" si="2"/>
        <v>CONVENCIONALPRIMARIA TRIFASICACB CAA 21 MM2 (ACSR 4 AWG)</v>
      </c>
      <c r="AU74" t="s">
        <v>2181</v>
      </c>
      <c r="AV74" t="s">
        <v>2156</v>
      </c>
    </row>
    <row r="75" spans="46:48" x14ac:dyDescent="0.35">
      <c r="AT75" t="str">
        <f t="shared" si="2"/>
        <v>CONVENCIONALPRIMARIA TRIFASICACB CAA 241,7 MM3</v>
      </c>
      <c r="AU75" t="s">
        <v>2181</v>
      </c>
      <c r="AV75" t="s">
        <v>2168</v>
      </c>
    </row>
    <row r="76" spans="46:48" x14ac:dyDescent="0.35">
      <c r="AT76" t="str">
        <f t="shared" si="2"/>
        <v>CONVENCIONALPRIMARIA TRIFASICACB CAA 322,2 MM2 (ACSR 636 MCM)</v>
      </c>
      <c r="AU76" t="s">
        <v>2181</v>
      </c>
      <c r="AV76" t="s">
        <v>2158</v>
      </c>
    </row>
    <row r="77" spans="46:48" x14ac:dyDescent="0.35">
      <c r="AT77" t="str">
        <f t="shared" si="2"/>
        <v>CONVENCIONALPRIMARIA TRIFASICACB CAA 33,6 MM2 (ACSR 2 AWG)</v>
      </c>
      <c r="AU77" t="s">
        <v>2181</v>
      </c>
      <c r="AV77" t="s">
        <v>92</v>
      </c>
    </row>
    <row r="78" spans="46:48" x14ac:dyDescent="0.35">
      <c r="AT78" t="str">
        <f t="shared" si="2"/>
        <v>CONVENCIONALPRIMARIA TRIFASICACB CAA 53,5 MM2 (ACSR 1/0 AWG)</v>
      </c>
      <c r="AU78" t="s">
        <v>2181</v>
      </c>
      <c r="AV78" t="s">
        <v>93</v>
      </c>
    </row>
    <row r="79" spans="46:48" x14ac:dyDescent="0.35">
      <c r="AT79" t="str">
        <f t="shared" si="2"/>
        <v>CONVENCIONALPRIMARIA TRIFASICACB CAA 67,4 MM2 (ACSR 2/0 AWG)</v>
      </c>
      <c r="AU79" t="s">
        <v>2181</v>
      </c>
      <c r="AV79" t="s">
        <v>94</v>
      </c>
    </row>
    <row r="80" spans="46:48" x14ac:dyDescent="0.35">
      <c r="AT80" t="str">
        <f t="shared" si="2"/>
        <v>CONVENCIONALPRIMARIA TRIFASICACB CAA 85,03 MM2 (ACSR 3/0 AWG)</v>
      </c>
      <c r="AU80" t="s">
        <v>2181</v>
      </c>
      <c r="AV80" t="s">
        <v>95</v>
      </c>
    </row>
    <row r="81" spans="46:48" x14ac:dyDescent="0.35">
      <c r="AT81" t="str">
        <f t="shared" si="2"/>
        <v>CONVENCIONALPRIMARIA TRIFASICACB CU 107,00 MM2 (4/0 AWG)</v>
      </c>
      <c r="AU81" t="s">
        <v>2181</v>
      </c>
      <c r="AV81" t="s">
        <v>96</v>
      </c>
    </row>
    <row r="82" spans="46:48" x14ac:dyDescent="0.35">
      <c r="AT82" t="str">
        <f t="shared" si="2"/>
        <v>CONVENCIONALPRIMARIA TRIFASICACB CU 13,30 MM2 (6 AWG)</v>
      </c>
      <c r="AU82" t="s">
        <v>2181</v>
      </c>
      <c r="AV82" t="s">
        <v>97</v>
      </c>
    </row>
    <row r="83" spans="46:48" x14ac:dyDescent="0.35">
      <c r="AT83" t="str">
        <f t="shared" si="2"/>
        <v>CONVENCIONALPRIMARIA TRIFASICACB CU 21,15 MM2 (4 AWG)</v>
      </c>
      <c r="AU83" t="s">
        <v>2181</v>
      </c>
      <c r="AV83" t="s">
        <v>98</v>
      </c>
    </row>
    <row r="84" spans="46:48" x14ac:dyDescent="0.35">
      <c r="AT84" t="str">
        <f t="shared" si="2"/>
        <v>CONVENCIONALPRIMARIA TRIFASICACB CU 33,63 MM2 (2 AWG)</v>
      </c>
      <c r="AU84" t="s">
        <v>2181</v>
      </c>
      <c r="AV84" t="s">
        <v>99</v>
      </c>
    </row>
    <row r="85" spans="46:48" x14ac:dyDescent="0.35">
      <c r="AT85" t="str">
        <f t="shared" si="2"/>
        <v>CONVENCIONALPRIMARIA TRIFASICACB CU 53,48 MM2 (1/0 AWG)</v>
      </c>
      <c r="AU85" t="s">
        <v>2181</v>
      </c>
      <c r="AV85" t="s">
        <v>100</v>
      </c>
    </row>
    <row r="86" spans="46:48" x14ac:dyDescent="0.35">
      <c r="AT86" t="str">
        <f t="shared" si="2"/>
        <v>CONVENCIONALPRIMARIA TRIFASICACB CU 67,42 MM2 (2/0 AWG)</v>
      </c>
      <c r="AU86" t="s">
        <v>2181</v>
      </c>
      <c r="AV86" t="s">
        <v>101</v>
      </c>
    </row>
    <row r="87" spans="46:48" x14ac:dyDescent="0.35">
      <c r="AT87" t="str">
        <f t="shared" si="2"/>
        <v>CONVENCIONALPRIMARIA TRIFASICACB CU 8,37 MM2 (8 AWG)</v>
      </c>
      <c r="AU87" t="s">
        <v>2181</v>
      </c>
      <c r="AV87" t="s">
        <v>102</v>
      </c>
    </row>
    <row r="88" spans="46:48" x14ac:dyDescent="0.35">
      <c r="AT88" t="str">
        <f t="shared" si="2"/>
        <v>CONVENCIONALSECUNDARIA BIFASICACB CA 107,2 MM2 (4/0 AWG)</v>
      </c>
      <c r="AU88" t="s">
        <v>2182</v>
      </c>
      <c r="AV88" t="s">
        <v>107</v>
      </c>
    </row>
    <row r="89" spans="46:48" x14ac:dyDescent="0.35">
      <c r="AT89" t="str">
        <f t="shared" si="2"/>
        <v>CONVENCIONALSECUNDARIA BIFASICACB CA 13,30 MM2 (6 AWG)</v>
      </c>
      <c r="AU89" t="s">
        <v>2182</v>
      </c>
      <c r="AV89" t="s">
        <v>80</v>
      </c>
    </row>
    <row r="90" spans="46:48" x14ac:dyDescent="0.35">
      <c r="AT90" t="str">
        <f t="shared" si="2"/>
        <v>CONVENCIONALSECUNDARIA BIFASICACB CA 21 MM2 (4 AWG)</v>
      </c>
      <c r="AU90" t="s">
        <v>2182</v>
      </c>
      <c r="AV90" t="s">
        <v>82</v>
      </c>
    </row>
    <row r="91" spans="46:48" x14ac:dyDescent="0.35">
      <c r="AT91" t="str">
        <f t="shared" si="2"/>
        <v>CONVENCIONALSECUNDARIA BIFASICACB CA 33,6 MM2 (2 AWG)</v>
      </c>
      <c r="AU91" t="s">
        <v>2182</v>
      </c>
      <c r="AV91" t="s">
        <v>83</v>
      </c>
    </row>
    <row r="92" spans="46:48" x14ac:dyDescent="0.35">
      <c r="AT92" t="str">
        <f t="shared" si="2"/>
        <v>CONVENCIONALSECUNDARIA BIFASICACB CA 53,5 MM2 (1/0 AWG)</v>
      </c>
      <c r="AU92" t="s">
        <v>2182</v>
      </c>
      <c r="AV92" t="s">
        <v>84</v>
      </c>
    </row>
    <row r="93" spans="46:48" x14ac:dyDescent="0.35">
      <c r="AT93" t="str">
        <f t="shared" si="2"/>
        <v>CONVENCIONALSECUNDARIA BIFASICACB CA 85,03 MM2 (3/0 AWG)</v>
      </c>
      <c r="AU93" t="s">
        <v>2182</v>
      </c>
      <c r="AV93" t="s">
        <v>85</v>
      </c>
    </row>
    <row r="94" spans="46:48" x14ac:dyDescent="0.35">
      <c r="AT94" t="str">
        <f t="shared" si="2"/>
        <v>CONVENCIONALSECUNDARIA BIFASICACB CAA 107,2 MM2 (ACSR 4/0 AWG)</v>
      </c>
      <c r="AU94" t="s">
        <v>2182</v>
      </c>
      <c r="AV94" t="s">
        <v>86</v>
      </c>
    </row>
    <row r="95" spans="46:48" x14ac:dyDescent="0.35">
      <c r="AT95" t="str">
        <f t="shared" si="2"/>
        <v>CONVENCIONALSECUNDARIA BIFASICACB CAA 135,2 MM2 (ACSR 266,8 MCM)</v>
      </c>
      <c r="AU95" t="s">
        <v>2182</v>
      </c>
      <c r="AV95" t="s">
        <v>87</v>
      </c>
    </row>
    <row r="96" spans="46:48" x14ac:dyDescent="0.35">
      <c r="AT96" t="str">
        <f t="shared" si="2"/>
        <v>CONVENCIONALSECUNDARIA BIFASICACB CAA 21 MM2 (ACSR 4 AWG)</v>
      </c>
      <c r="AU96" t="s">
        <v>2182</v>
      </c>
      <c r="AV96" t="s">
        <v>2156</v>
      </c>
    </row>
    <row r="97" spans="46:48" x14ac:dyDescent="0.35">
      <c r="AT97" t="str">
        <f t="shared" si="2"/>
        <v>CONVENCIONALSECUNDARIA BIFASICACB CAA 241,7 MM4</v>
      </c>
      <c r="AU97" t="s">
        <v>2182</v>
      </c>
      <c r="AV97" t="s">
        <v>2169</v>
      </c>
    </row>
    <row r="98" spans="46:48" x14ac:dyDescent="0.35">
      <c r="AT98" t="str">
        <f t="shared" si="2"/>
        <v>CONVENCIONALSECUNDARIA BIFASICACB CAA 322,2 MM2 (ACSR 636 MCM)</v>
      </c>
      <c r="AU98" t="s">
        <v>2182</v>
      </c>
      <c r="AV98" t="s">
        <v>2158</v>
      </c>
    </row>
    <row r="99" spans="46:48" x14ac:dyDescent="0.35">
      <c r="AT99" t="str">
        <f t="shared" si="2"/>
        <v>CONVENCIONALSECUNDARIA BIFASICACB CAA 33,6 MM2 (ACSR 2 AWG)</v>
      </c>
      <c r="AU99" t="s">
        <v>2182</v>
      </c>
      <c r="AV99" t="s">
        <v>92</v>
      </c>
    </row>
    <row r="100" spans="46:48" x14ac:dyDescent="0.35">
      <c r="AT100" t="str">
        <f t="shared" si="2"/>
        <v>CONVENCIONALSECUNDARIA BIFASICACB CAA 53,5 MM2 (ACSR 1/0 AWG)</v>
      </c>
      <c r="AU100" t="s">
        <v>2182</v>
      </c>
      <c r="AV100" t="s">
        <v>93</v>
      </c>
    </row>
    <row r="101" spans="46:48" x14ac:dyDescent="0.35">
      <c r="AT101" t="str">
        <f t="shared" si="2"/>
        <v>CONVENCIONALSECUNDARIA BIFASICACB CAA 67,4 MM2 (ACSR 2/0 AWG)</v>
      </c>
      <c r="AU101" t="s">
        <v>2182</v>
      </c>
      <c r="AV101" t="s">
        <v>94</v>
      </c>
    </row>
    <row r="102" spans="46:48" x14ac:dyDescent="0.35">
      <c r="AT102" t="str">
        <f t="shared" si="2"/>
        <v>CONVENCIONALSECUNDARIA BIFASICACB CAA 85,03 MM2 (ACSR 3/0 AWG)</v>
      </c>
      <c r="AU102" t="s">
        <v>2182</v>
      </c>
      <c r="AV102" t="s">
        <v>95</v>
      </c>
    </row>
    <row r="103" spans="46:48" x14ac:dyDescent="0.35">
      <c r="AT103" t="str">
        <f t="shared" si="2"/>
        <v>CONVENCIONALSECUNDARIA BIFASICACB CU 107,00 MM2 (4/0 AWG)</v>
      </c>
      <c r="AU103" t="s">
        <v>2182</v>
      </c>
      <c r="AV103" t="s">
        <v>96</v>
      </c>
    </row>
    <row r="104" spans="46:48" x14ac:dyDescent="0.35">
      <c r="AT104" t="str">
        <f t="shared" si="2"/>
        <v>CONVENCIONALSECUNDARIA BIFASICACB CU 13,30 MM2 (6 AWG)</v>
      </c>
      <c r="AU104" t="s">
        <v>2182</v>
      </c>
      <c r="AV104" t="s">
        <v>97</v>
      </c>
    </row>
    <row r="105" spans="46:48" x14ac:dyDescent="0.35">
      <c r="AT105" t="str">
        <f t="shared" si="2"/>
        <v>CONVENCIONALSECUNDARIA BIFASICACB CU 21,15 MM2 (4 AWG)</v>
      </c>
      <c r="AU105" t="s">
        <v>2182</v>
      </c>
      <c r="AV105" t="s">
        <v>98</v>
      </c>
    </row>
    <row r="106" spans="46:48" x14ac:dyDescent="0.35">
      <c r="AT106" t="str">
        <f t="shared" si="2"/>
        <v>CONVENCIONALSECUNDARIA BIFASICACB CU 33,63 MM2 (2 AWG)</v>
      </c>
      <c r="AU106" t="s">
        <v>2182</v>
      </c>
      <c r="AV106" t="s">
        <v>99</v>
      </c>
    </row>
    <row r="107" spans="46:48" x14ac:dyDescent="0.35">
      <c r="AT107" t="str">
        <f t="shared" si="2"/>
        <v>CONVENCIONALSECUNDARIA BIFASICACB CU 53,48 MM2 (1/0 AWG)</v>
      </c>
      <c r="AU107" t="s">
        <v>2182</v>
      </c>
      <c r="AV107" t="s">
        <v>100</v>
      </c>
    </row>
    <row r="108" spans="46:48" x14ac:dyDescent="0.35">
      <c r="AT108" t="str">
        <f t="shared" si="2"/>
        <v>CONVENCIONALSECUNDARIA BIFASICACB CU 67,42 MM2 (2/0 AWG)</v>
      </c>
      <c r="AU108" t="s">
        <v>2182</v>
      </c>
      <c r="AV108" t="s">
        <v>101</v>
      </c>
    </row>
    <row r="109" spans="46:48" x14ac:dyDescent="0.35">
      <c r="AT109" t="str">
        <f t="shared" si="2"/>
        <v>CONVENCIONALSECUNDARIA BIFASICACB CU 8,37 MM2 (8 AWG)</v>
      </c>
      <c r="AU109" t="s">
        <v>2182</v>
      </c>
      <c r="AV109" t="s">
        <v>102</v>
      </c>
    </row>
    <row r="110" spans="46:48" x14ac:dyDescent="0.35">
      <c r="AT110" t="str">
        <f t="shared" si="2"/>
        <v>CONVENCIONALSECUNDARIA MONOFASICACABO AÇO 3N5 (9,93MM) ALUMINIZADO</v>
      </c>
      <c r="AU110" t="s">
        <v>2183</v>
      </c>
      <c r="AV110" t="s">
        <v>2170</v>
      </c>
    </row>
    <row r="111" spans="46:48" x14ac:dyDescent="0.35">
      <c r="AT111" t="str">
        <f t="shared" si="2"/>
        <v>CONVENCIONALSECUNDARIA MONOFASICACB ACO 6,4MM</v>
      </c>
      <c r="AU111" t="s">
        <v>2183</v>
      </c>
      <c r="AV111" t="s">
        <v>2171</v>
      </c>
    </row>
    <row r="112" spans="46:48" x14ac:dyDescent="0.35">
      <c r="AT112" t="str">
        <f t="shared" si="2"/>
        <v>CONVENCIONALSECUNDARIA MONOFASICACB CA 107,2 MM2 (4/0 AWG)</v>
      </c>
      <c r="AU112" t="s">
        <v>2183</v>
      </c>
      <c r="AV112" t="s">
        <v>107</v>
      </c>
    </row>
    <row r="113" spans="46:48" x14ac:dyDescent="0.35">
      <c r="AT113" t="str">
        <f t="shared" si="2"/>
        <v>CONVENCIONALSECUNDARIA MONOFASICACB CA 13,30 MM2 (6 AWG)</v>
      </c>
      <c r="AU113" t="s">
        <v>2183</v>
      </c>
      <c r="AV113" t="s">
        <v>80</v>
      </c>
    </row>
    <row r="114" spans="46:48" x14ac:dyDescent="0.35">
      <c r="AT114" t="str">
        <f t="shared" si="2"/>
        <v>CONVENCIONALSECUNDARIA MONOFASICACB CA 21 MM2 (4 AWG)</v>
      </c>
      <c r="AU114" t="s">
        <v>2183</v>
      </c>
      <c r="AV114" t="s">
        <v>82</v>
      </c>
    </row>
    <row r="115" spans="46:48" x14ac:dyDescent="0.35">
      <c r="AT115" t="str">
        <f t="shared" si="2"/>
        <v>CONVENCIONALSECUNDARIA MONOFASICACB CA 33,6 MM2 (2 AWG)</v>
      </c>
      <c r="AU115" t="s">
        <v>2183</v>
      </c>
      <c r="AV115" t="s">
        <v>83</v>
      </c>
    </row>
    <row r="116" spans="46:48" x14ac:dyDescent="0.35">
      <c r="AT116" t="str">
        <f t="shared" si="2"/>
        <v>CONVENCIONALSECUNDARIA MONOFASICACB CA 53,5 MM2 (1/0 AWG)</v>
      </c>
      <c r="AU116" t="s">
        <v>2183</v>
      </c>
      <c r="AV116" t="s">
        <v>84</v>
      </c>
    </row>
    <row r="117" spans="46:48" x14ac:dyDescent="0.35">
      <c r="AT117" t="str">
        <f t="shared" si="2"/>
        <v>CONVENCIONALSECUNDARIA MONOFASICACB CA 85,03 MM2 (3/0 AWG)</v>
      </c>
      <c r="AU117" t="s">
        <v>2183</v>
      </c>
      <c r="AV117" t="s">
        <v>85</v>
      </c>
    </row>
    <row r="118" spans="46:48" x14ac:dyDescent="0.35">
      <c r="AT118" t="str">
        <f t="shared" si="2"/>
        <v>CONVENCIONALSECUNDARIA MONOFASICACB CAA 107,2 MM2 (ACSR 4/0 AWG)</v>
      </c>
      <c r="AU118" t="s">
        <v>2183</v>
      </c>
      <c r="AV118" t="s">
        <v>86</v>
      </c>
    </row>
    <row r="119" spans="46:48" x14ac:dyDescent="0.35">
      <c r="AT119" t="str">
        <f t="shared" si="2"/>
        <v>CONVENCIONALSECUNDARIA MONOFASICACB CAA 135,2 MM2 (ACSR 266,8 MCM)</v>
      </c>
      <c r="AU119" t="s">
        <v>2183</v>
      </c>
      <c r="AV119" t="s">
        <v>87</v>
      </c>
    </row>
    <row r="120" spans="46:48" x14ac:dyDescent="0.35">
      <c r="AT120" t="str">
        <f t="shared" si="2"/>
        <v>CONVENCIONALSECUNDARIA MONOFASICACB CAA 21 MM2 (ACSR 4 AWG)</v>
      </c>
      <c r="AU120" t="s">
        <v>2183</v>
      </c>
      <c r="AV120" t="s">
        <v>2156</v>
      </c>
    </row>
    <row r="121" spans="46:48" x14ac:dyDescent="0.35">
      <c r="AT121" t="str">
        <f t="shared" si="2"/>
        <v>CONVENCIONALSECUNDARIA MONOFASICACB CAA 241,7 MM5</v>
      </c>
      <c r="AU121" t="s">
        <v>2183</v>
      </c>
      <c r="AV121" t="s">
        <v>2172</v>
      </c>
    </row>
    <row r="122" spans="46:48" x14ac:dyDescent="0.35">
      <c r="AT122" t="str">
        <f t="shared" si="2"/>
        <v>CONVENCIONALSECUNDARIA MONOFASICACB CAA 322,2 MM2 (ACSR 636 MCM)</v>
      </c>
      <c r="AU122" t="s">
        <v>2183</v>
      </c>
      <c r="AV122" t="s">
        <v>2158</v>
      </c>
    </row>
    <row r="123" spans="46:48" x14ac:dyDescent="0.35">
      <c r="AT123" t="str">
        <f t="shared" si="2"/>
        <v>CONVENCIONALSECUNDARIA MONOFASICACB CAA 33,6 MM2 (ACSR 2 AWG)</v>
      </c>
      <c r="AU123" t="s">
        <v>2183</v>
      </c>
      <c r="AV123" t="s">
        <v>92</v>
      </c>
    </row>
    <row r="124" spans="46:48" x14ac:dyDescent="0.35">
      <c r="AT124" t="str">
        <f t="shared" si="2"/>
        <v>CONVENCIONALSECUNDARIA MONOFASICACB CAA 53,5 MM2 (ACSR 1/0 AWG)</v>
      </c>
      <c r="AU124" t="s">
        <v>2183</v>
      </c>
      <c r="AV124" t="s">
        <v>93</v>
      </c>
    </row>
    <row r="125" spans="46:48" x14ac:dyDescent="0.35">
      <c r="AT125" t="str">
        <f t="shared" si="2"/>
        <v>CONVENCIONALSECUNDARIA MONOFASICACB CAA 67,4 MM2 (ACSR 2/0 AWG)</v>
      </c>
      <c r="AU125" t="s">
        <v>2183</v>
      </c>
      <c r="AV125" t="s">
        <v>94</v>
      </c>
    </row>
    <row r="126" spans="46:48" x14ac:dyDescent="0.35">
      <c r="AT126" t="str">
        <f t="shared" si="2"/>
        <v>CONVENCIONALSECUNDARIA MONOFASICACB CAA 85,03 MM2 (ACSR 3/0 AWG)</v>
      </c>
      <c r="AU126" t="s">
        <v>2183</v>
      </c>
      <c r="AV126" t="s">
        <v>95</v>
      </c>
    </row>
    <row r="127" spans="46:48" x14ac:dyDescent="0.35">
      <c r="AT127" t="str">
        <f t="shared" si="2"/>
        <v>CONVENCIONALSECUNDARIA MONOFASICACB CU 107,00 MM2 (4/0 AWG)</v>
      </c>
      <c r="AU127" t="s">
        <v>2183</v>
      </c>
      <c r="AV127" t="s">
        <v>96</v>
      </c>
    </row>
    <row r="128" spans="46:48" x14ac:dyDescent="0.35">
      <c r="AT128" t="str">
        <f t="shared" si="2"/>
        <v>CONVENCIONALSECUNDARIA MONOFASICACB CU 13,30 MM2 (6 AWG)</v>
      </c>
      <c r="AU128" t="s">
        <v>2183</v>
      </c>
      <c r="AV128" t="s">
        <v>97</v>
      </c>
    </row>
    <row r="129" spans="46:48" x14ac:dyDescent="0.35">
      <c r="AT129" t="str">
        <f t="shared" si="2"/>
        <v>CONVENCIONALSECUNDARIA MONOFASICACB CU 21,15 MM2 (4 AWG)</v>
      </c>
      <c r="AU129" t="s">
        <v>2183</v>
      </c>
      <c r="AV129" t="s">
        <v>98</v>
      </c>
    </row>
    <row r="130" spans="46:48" x14ac:dyDescent="0.35">
      <c r="AT130" t="str">
        <f t="shared" si="2"/>
        <v>CONVENCIONALSECUNDARIA MONOFASICACB CU 33,63 MM2 (2 AWG)</v>
      </c>
      <c r="AU130" t="s">
        <v>2183</v>
      </c>
      <c r="AV130" t="s">
        <v>99</v>
      </c>
    </row>
    <row r="131" spans="46:48" x14ac:dyDescent="0.35">
      <c r="AT131" t="str">
        <f t="shared" si="2"/>
        <v>CONVENCIONALSECUNDARIA MONOFASICACB CU 53,48 MM2 (1/0 AWG)</v>
      </c>
      <c r="AU131" t="s">
        <v>2183</v>
      </c>
      <c r="AV131" t="s">
        <v>100</v>
      </c>
    </row>
    <row r="132" spans="46:48" x14ac:dyDescent="0.35">
      <c r="AT132" t="str">
        <f t="shared" ref="AT132:AT195" si="3">_xlfn.CONCAT(AU132:AV132)</f>
        <v>CONVENCIONALSECUNDARIA MONOFASICACB CU 67,42 MM2 (2/0 AWG)</v>
      </c>
      <c r="AU132" t="s">
        <v>2183</v>
      </c>
      <c r="AV132" t="s">
        <v>101</v>
      </c>
    </row>
    <row r="133" spans="46:48" x14ac:dyDescent="0.35">
      <c r="AT133" t="str">
        <f t="shared" si="3"/>
        <v>CONVENCIONALSECUNDARIA MONOFASICACB CU 8,37 MM2 (8 AWG)</v>
      </c>
      <c r="AU133" t="s">
        <v>2183</v>
      </c>
      <c r="AV133" t="s">
        <v>102</v>
      </c>
    </row>
    <row r="134" spans="46:48" x14ac:dyDescent="0.35">
      <c r="AT134" t="str">
        <f t="shared" si="3"/>
        <v>CONVENCIONALSECUNDARIA MONOFASICAFIO ACO 1N2 (6,54MM) ALUMINIZADO</v>
      </c>
      <c r="AU134" t="s">
        <v>2183</v>
      </c>
      <c r="AV134" t="s">
        <v>108</v>
      </c>
    </row>
    <row r="135" spans="46:48" x14ac:dyDescent="0.35">
      <c r="AT135" t="str">
        <f t="shared" si="3"/>
        <v>CONVENCIONALSECUNDARIA MONOFASICAFIO AÇO 1N5 (4,62MM) ALUMINIZADO</v>
      </c>
      <c r="AU135" t="s">
        <v>2183</v>
      </c>
      <c r="AV135" t="s">
        <v>109</v>
      </c>
    </row>
    <row r="136" spans="46:48" x14ac:dyDescent="0.35">
      <c r="AT136" t="str">
        <f t="shared" si="3"/>
        <v>CONVENCIONALSECUNDARIA MONOFASICAFIO AÇO 1N5 (4,62MM) ALUMINIZADO COBERTO</v>
      </c>
      <c r="AU136" t="s">
        <v>2183</v>
      </c>
      <c r="AV136" t="s">
        <v>110</v>
      </c>
    </row>
    <row r="137" spans="46:48" x14ac:dyDescent="0.35">
      <c r="AT137" t="str">
        <f t="shared" si="3"/>
        <v>CONVENCIONALSECUNDARIA - NEUTROCABO ACO 3N5 (9,93MM) ALUMINIZADO</v>
      </c>
      <c r="AU137" t="s">
        <v>2184</v>
      </c>
      <c r="AV137" t="s">
        <v>2173</v>
      </c>
    </row>
    <row r="138" spans="46:48" x14ac:dyDescent="0.35">
      <c r="AT138" t="str">
        <f t="shared" si="3"/>
        <v>CONVENCIONALSECUNDARIA - NEUTROCB CA 107,2 MM2 (4/0 AWG)</v>
      </c>
      <c r="AU138" t="s">
        <v>2184</v>
      </c>
      <c r="AV138" t="s">
        <v>107</v>
      </c>
    </row>
    <row r="139" spans="46:48" x14ac:dyDescent="0.35">
      <c r="AT139" t="str">
        <f t="shared" si="3"/>
        <v>CONVENCIONALSECUNDARIA - NEUTROCB CA 13,30 MM2 (6 AWG)</v>
      </c>
      <c r="AU139" t="s">
        <v>2184</v>
      </c>
      <c r="AV139" t="s">
        <v>80</v>
      </c>
    </row>
    <row r="140" spans="46:48" x14ac:dyDescent="0.35">
      <c r="AT140" t="str">
        <f t="shared" si="3"/>
        <v>CONVENCIONALSECUNDARIA - NEUTROCB CA 170,5 MM2 (336,4 MCM)</v>
      </c>
      <c r="AU140" t="s">
        <v>2184</v>
      </c>
      <c r="AV140" t="s">
        <v>81</v>
      </c>
    </row>
    <row r="141" spans="46:48" x14ac:dyDescent="0.35">
      <c r="AT141" t="str">
        <f t="shared" si="3"/>
        <v>CONVENCIONALSECUNDARIA - NEUTROCB CA 21 MM2 (4 AWG)</v>
      </c>
      <c r="AU141" t="s">
        <v>2184</v>
      </c>
      <c r="AV141" t="s">
        <v>82</v>
      </c>
    </row>
    <row r="142" spans="46:48" x14ac:dyDescent="0.35">
      <c r="AT142" t="str">
        <f t="shared" si="3"/>
        <v>CONVENCIONALSECUNDARIA - NEUTROCB CA 33,6 MM2 (2 AWG)</v>
      </c>
      <c r="AU142" t="s">
        <v>2184</v>
      </c>
      <c r="AV142" t="s">
        <v>83</v>
      </c>
    </row>
    <row r="143" spans="46:48" x14ac:dyDescent="0.35">
      <c r="AT143" t="str">
        <f t="shared" si="3"/>
        <v>CONVENCIONALSECUNDARIA - NEUTROCB CA 53,5 MM2 (1/0 AWG)</v>
      </c>
      <c r="AU143" t="s">
        <v>2184</v>
      </c>
      <c r="AV143" t="s">
        <v>84</v>
      </c>
    </row>
    <row r="144" spans="46:48" x14ac:dyDescent="0.35">
      <c r="AT144" t="str">
        <f t="shared" si="3"/>
        <v>CONVENCIONALSECUNDARIA - NEUTROCB CA 85,03 MM2 (3/0 AWG)</v>
      </c>
      <c r="AU144" t="s">
        <v>2184</v>
      </c>
      <c r="AV144" t="s">
        <v>85</v>
      </c>
    </row>
    <row r="145" spans="46:48" x14ac:dyDescent="0.35">
      <c r="AT145" t="str">
        <f t="shared" si="3"/>
        <v>CONVENCIONALSECUNDARIA - NEUTROCB CAA 107,2 MM2 (ACSR 4/0 AWG)</v>
      </c>
      <c r="AU145" t="s">
        <v>2184</v>
      </c>
      <c r="AV145" t="s">
        <v>86</v>
      </c>
    </row>
    <row r="146" spans="46:48" x14ac:dyDescent="0.35">
      <c r="AT146" t="str">
        <f t="shared" si="3"/>
        <v>CONVENCIONALSECUNDARIA - NEUTROCB CAA 135,2 MM2 (ACSR 266,8 MCM)</v>
      </c>
      <c r="AU146" t="s">
        <v>2184</v>
      </c>
      <c r="AV146" t="s">
        <v>87</v>
      </c>
    </row>
    <row r="147" spans="46:48" x14ac:dyDescent="0.35">
      <c r="AT147" t="str">
        <f t="shared" si="3"/>
        <v>CONVENCIONALSECUNDARIA - NEUTROCB CAA 170,5 MM2 (ACSR 336,4 MCM)</v>
      </c>
      <c r="AU147" t="s">
        <v>2184</v>
      </c>
      <c r="AV147" t="s">
        <v>2155</v>
      </c>
    </row>
    <row r="148" spans="46:48" x14ac:dyDescent="0.35">
      <c r="AT148" t="str">
        <f t="shared" si="3"/>
        <v>CONVENCIONALSECUNDARIA - NEUTROCB CAA 21 MM2 (ACSR 4 AWG)</v>
      </c>
      <c r="AU148" t="s">
        <v>2184</v>
      </c>
      <c r="AV148" t="s">
        <v>2156</v>
      </c>
    </row>
    <row r="149" spans="46:48" x14ac:dyDescent="0.35">
      <c r="AT149" t="str">
        <f t="shared" si="3"/>
        <v>CONVENCIONALSECUNDARIA - NEUTROCB CAA 241,7 MM6</v>
      </c>
      <c r="AU149" t="s">
        <v>2184</v>
      </c>
      <c r="AV149" t="s">
        <v>2174</v>
      </c>
    </row>
    <row r="150" spans="46:48" x14ac:dyDescent="0.35">
      <c r="AT150" t="str">
        <f t="shared" si="3"/>
        <v>CONVENCIONALSECUNDARIA - NEUTROCB CAA 322,2 MM2 (ACSR 636 MCM)</v>
      </c>
      <c r="AU150" t="s">
        <v>2184</v>
      </c>
      <c r="AV150" t="s">
        <v>2158</v>
      </c>
    </row>
    <row r="151" spans="46:48" x14ac:dyDescent="0.35">
      <c r="AT151" t="str">
        <f t="shared" si="3"/>
        <v>CONVENCIONALSECUNDARIA - NEUTROCB CAA 33,6 MM2 (ACSR 2 AWG)</v>
      </c>
      <c r="AU151" t="s">
        <v>2184</v>
      </c>
      <c r="AV151" t="s">
        <v>92</v>
      </c>
    </row>
    <row r="152" spans="46:48" x14ac:dyDescent="0.35">
      <c r="AT152" t="str">
        <f t="shared" si="3"/>
        <v>CONVENCIONALSECUNDARIA - NEUTROCB CAA 53,5 MM2 (ACSR 1/0 AWG)</v>
      </c>
      <c r="AU152" t="s">
        <v>2184</v>
      </c>
      <c r="AV152" t="s">
        <v>93</v>
      </c>
    </row>
    <row r="153" spans="46:48" x14ac:dyDescent="0.35">
      <c r="AT153" t="str">
        <f t="shared" si="3"/>
        <v>CONVENCIONALSECUNDARIA - NEUTROCB CAA 67,4 MM2 (ACSR 2/0 AWG)</v>
      </c>
      <c r="AU153" t="s">
        <v>2184</v>
      </c>
      <c r="AV153" t="s">
        <v>94</v>
      </c>
    </row>
    <row r="154" spans="46:48" x14ac:dyDescent="0.35">
      <c r="AT154" t="str">
        <f t="shared" si="3"/>
        <v>CONVENCIONALSECUNDARIA - NEUTROCB CAA 85,03 MM2 (ACSR 3/0 AWG)</v>
      </c>
      <c r="AU154" t="s">
        <v>2184</v>
      </c>
      <c r="AV154" t="s">
        <v>95</v>
      </c>
    </row>
    <row r="155" spans="46:48" x14ac:dyDescent="0.35">
      <c r="AT155" t="str">
        <f t="shared" si="3"/>
        <v>CONVENCIONALSECUNDARIA - NEUTROCB CU 107,00 MM2 (4/0 AWG)</v>
      </c>
      <c r="AU155" t="s">
        <v>2184</v>
      </c>
      <c r="AV155" t="s">
        <v>96</v>
      </c>
    </row>
    <row r="156" spans="46:48" x14ac:dyDescent="0.35">
      <c r="AT156" t="str">
        <f t="shared" si="3"/>
        <v>CONVENCIONALSECUNDARIA - NEUTROCB CU 13,30 MM2 (6 AWG)</v>
      </c>
      <c r="AU156" t="s">
        <v>2184</v>
      </c>
      <c r="AV156" t="s">
        <v>97</v>
      </c>
    </row>
    <row r="157" spans="46:48" x14ac:dyDescent="0.35">
      <c r="AT157" t="str">
        <f t="shared" si="3"/>
        <v>CONVENCIONALSECUNDARIA - NEUTROCB CU 21,15 MM2 (4 AWG)</v>
      </c>
      <c r="AU157" t="s">
        <v>2184</v>
      </c>
      <c r="AV157" t="s">
        <v>98</v>
      </c>
    </row>
    <row r="158" spans="46:48" x14ac:dyDescent="0.35">
      <c r="AT158" t="str">
        <f t="shared" si="3"/>
        <v>CONVENCIONALSECUNDARIA - NEUTROCB CU 33,63 MM2 (2 AWG)</v>
      </c>
      <c r="AU158" t="s">
        <v>2184</v>
      </c>
      <c r="AV158" t="s">
        <v>99</v>
      </c>
    </row>
    <row r="159" spans="46:48" x14ac:dyDescent="0.35">
      <c r="AT159" t="str">
        <f t="shared" si="3"/>
        <v>CONVENCIONALSECUNDARIA - NEUTROCB CU 53,48 MM2 (1/0 AWG)</v>
      </c>
      <c r="AU159" t="s">
        <v>2184</v>
      </c>
      <c r="AV159" t="s">
        <v>100</v>
      </c>
    </row>
    <row r="160" spans="46:48" x14ac:dyDescent="0.35">
      <c r="AT160" t="str">
        <f t="shared" si="3"/>
        <v>CONVENCIONALSECUNDARIA - NEUTROCB CU 67,42 MM2 (2/0 AWG)</v>
      </c>
      <c r="AU160" t="s">
        <v>2184</v>
      </c>
      <c r="AV160" t="s">
        <v>101</v>
      </c>
    </row>
    <row r="161" spans="46:48" x14ac:dyDescent="0.35">
      <c r="AT161" t="str">
        <f t="shared" si="3"/>
        <v>CONVENCIONALSECUNDARIA - NEUTROCB CU 8,37 MM2 (8 AWG)</v>
      </c>
      <c r="AU161" t="s">
        <v>2184</v>
      </c>
      <c r="AV161" t="s">
        <v>102</v>
      </c>
    </row>
    <row r="162" spans="46:48" x14ac:dyDescent="0.35">
      <c r="AT162" t="str">
        <f t="shared" si="3"/>
        <v>CONVENCIONALSECUNDARIA - NEUTROFIO ACO 1N2 (6,54MM) ALUMINIZADO</v>
      </c>
      <c r="AU162" t="s">
        <v>2184</v>
      </c>
      <c r="AV162" t="s">
        <v>108</v>
      </c>
    </row>
    <row r="163" spans="46:48" x14ac:dyDescent="0.35">
      <c r="AT163" t="str">
        <f t="shared" si="3"/>
        <v>CONVENCIONALSECUNDARIA - NEUTROFIO AÇO 1N5 (4,62MM) ALUMINIZADO</v>
      </c>
      <c r="AU163" t="s">
        <v>2184</v>
      </c>
      <c r="AV163" t="s">
        <v>109</v>
      </c>
    </row>
    <row r="164" spans="46:48" x14ac:dyDescent="0.35">
      <c r="AT164" t="str">
        <f t="shared" si="3"/>
        <v>CONVENCIONALSECUNDARIA - NEUTROFIO AÇO 1N5 (4,62MM) ALUMINIZADO COBERTO</v>
      </c>
      <c r="AU164" t="s">
        <v>2184</v>
      </c>
      <c r="AV164" t="s">
        <v>110</v>
      </c>
    </row>
    <row r="165" spans="46:48" x14ac:dyDescent="0.35">
      <c r="AT165" t="str">
        <f t="shared" si="3"/>
        <v>ISOLADASUBTERRANEA BIFASICACB AL 1 X 120 MM2 1 KV</v>
      </c>
      <c r="AU165" t="s">
        <v>2194</v>
      </c>
      <c r="AV165" t="s">
        <v>2175</v>
      </c>
    </row>
    <row r="166" spans="46:48" x14ac:dyDescent="0.35">
      <c r="AT166" t="str">
        <f t="shared" si="3"/>
        <v>ISOLADASUBTERRANEA BIFASICACB AL 1 X 16 MM2 1 KV</v>
      </c>
      <c r="AU166" t="s">
        <v>2194</v>
      </c>
      <c r="AV166" t="s">
        <v>114</v>
      </c>
    </row>
    <row r="167" spans="46:48" x14ac:dyDescent="0.35">
      <c r="AT167" t="str">
        <f t="shared" si="3"/>
        <v>ISOLADASUBTERRANEA BIFASICACB AL 1 X 240 MM2 1 KV</v>
      </c>
      <c r="AU167" t="s">
        <v>2194</v>
      </c>
      <c r="AV167" t="s">
        <v>116</v>
      </c>
    </row>
    <row r="168" spans="46:48" x14ac:dyDescent="0.35">
      <c r="AT168" t="str">
        <f t="shared" si="3"/>
        <v>ISOLADASUBTERRANEA BIFASICACB AL 1 X 25 MM2 1 KV</v>
      </c>
      <c r="AU168" t="s">
        <v>2194</v>
      </c>
      <c r="AV168" t="s">
        <v>117</v>
      </c>
    </row>
    <row r="169" spans="46:48" x14ac:dyDescent="0.35">
      <c r="AT169" t="str">
        <f t="shared" si="3"/>
        <v>ISOLADASUBTERRANEA BIFASICACB AL 1 X 50 MM2 1 KV</v>
      </c>
      <c r="AU169" t="s">
        <v>2194</v>
      </c>
      <c r="AV169" t="s">
        <v>120</v>
      </c>
    </row>
    <row r="170" spans="46:48" x14ac:dyDescent="0.35">
      <c r="AT170" t="str">
        <f t="shared" si="3"/>
        <v>ISOLADASUBTERRANEA BIFASICACB AL 1 X 70 MM2 1 KV</v>
      </c>
      <c r="AU170" t="s">
        <v>2194</v>
      </c>
      <c r="AV170" t="s">
        <v>123</v>
      </c>
    </row>
    <row r="171" spans="46:48" x14ac:dyDescent="0.35">
      <c r="AT171" t="str">
        <f t="shared" si="3"/>
        <v>ISOLADASUBTERRANEA BIFASICAFIO AL 10MM2 1KV XLPE</v>
      </c>
      <c r="AU171" t="s">
        <v>2194</v>
      </c>
      <c r="AV171" t="s">
        <v>147</v>
      </c>
    </row>
    <row r="172" spans="46:48" x14ac:dyDescent="0.35">
      <c r="AT172" t="str">
        <f t="shared" si="3"/>
        <v>ISOLADASUBTERRANEA TRIFASICACB AL 1 X 120 MM2 1 KV</v>
      </c>
      <c r="AU172" t="s">
        <v>2196</v>
      </c>
      <c r="AV172" t="s">
        <v>2175</v>
      </c>
    </row>
    <row r="173" spans="46:48" x14ac:dyDescent="0.35">
      <c r="AT173" t="str">
        <f t="shared" si="3"/>
        <v>ISOLADASUBTERRANEA TRIFASICACB AL 1 X 16 MM2 1 KV</v>
      </c>
      <c r="AU173" t="s">
        <v>2196</v>
      </c>
      <c r="AV173" t="s">
        <v>114</v>
      </c>
    </row>
    <row r="174" spans="46:48" x14ac:dyDescent="0.35">
      <c r="AT174" t="str">
        <f t="shared" si="3"/>
        <v>ISOLADASUBTERRANEA TRIFASICACB AL 1 X 240 MM2 1 KV</v>
      </c>
      <c r="AU174" t="s">
        <v>2196</v>
      </c>
      <c r="AV174" t="s">
        <v>116</v>
      </c>
    </row>
    <row r="175" spans="46:48" x14ac:dyDescent="0.35">
      <c r="AT175" t="str">
        <f t="shared" si="3"/>
        <v>ISOLADASUBTERRANEA TRIFASICACB AL 1 X 25 MM2 1 KV</v>
      </c>
      <c r="AU175" t="s">
        <v>2196</v>
      </c>
      <c r="AV175" t="s">
        <v>117</v>
      </c>
    </row>
    <row r="176" spans="46:48" x14ac:dyDescent="0.35">
      <c r="AT176" t="str">
        <f t="shared" si="3"/>
        <v>ISOLADASUBTERRANEA TRIFASICACB AL 1 X 50 MM2 1 KV</v>
      </c>
      <c r="AU176" t="s">
        <v>2196</v>
      </c>
      <c r="AV176" t="s">
        <v>120</v>
      </c>
    </row>
    <row r="177" spans="46:48" x14ac:dyDescent="0.35">
      <c r="AT177" t="str">
        <f t="shared" si="3"/>
        <v>ISOLADASUBTERRANEA TRIFASICACB AL 1 X 70 MM2 1 KV</v>
      </c>
      <c r="AU177" t="s">
        <v>2196</v>
      </c>
      <c r="AV177" t="s">
        <v>123</v>
      </c>
    </row>
    <row r="178" spans="46:48" x14ac:dyDescent="0.35">
      <c r="AT178" t="str">
        <f t="shared" si="3"/>
        <v>ISOLADASUBTERRANEA TRIFASICAFIO AL 10MM2 1KV XLPE</v>
      </c>
      <c r="AU178" t="s">
        <v>2196</v>
      </c>
      <c r="AV178" t="s">
        <v>147</v>
      </c>
    </row>
    <row r="179" spans="46:48" x14ac:dyDescent="0.35">
      <c r="AT179" t="str">
        <f t="shared" si="3"/>
        <v>ISOLADASUBTERRANEA MONOFASICACB AL 1 X 120 MM2 1 KV</v>
      </c>
      <c r="AU179" t="s">
        <v>2195</v>
      </c>
      <c r="AV179" t="s">
        <v>2175</v>
      </c>
    </row>
    <row r="180" spans="46:48" x14ac:dyDescent="0.35">
      <c r="AT180" t="str">
        <f t="shared" si="3"/>
        <v>ISOLADASUBTERRANEA MONOFASICACB AL 1 X 16 MM2 1 KV</v>
      </c>
      <c r="AU180" t="s">
        <v>2195</v>
      </c>
      <c r="AV180" t="s">
        <v>114</v>
      </c>
    </row>
    <row r="181" spans="46:48" x14ac:dyDescent="0.35">
      <c r="AT181" t="str">
        <f t="shared" si="3"/>
        <v>ISOLADASUBTERRANEA MONOFASICACB AL 1 X 240 MM2 1 KV</v>
      </c>
      <c r="AU181" t="s">
        <v>2195</v>
      </c>
      <c r="AV181" t="s">
        <v>116</v>
      </c>
    </row>
    <row r="182" spans="46:48" x14ac:dyDescent="0.35">
      <c r="AT182" t="str">
        <f t="shared" si="3"/>
        <v>ISOLADASUBTERRANEA MONOFASICACB AL 1 X 25 MM2 1 KV</v>
      </c>
      <c r="AU182" t="s">
        <v>2195</v>
      </c>
      <c r="AV182" t="s">
        <v>117</v>
      </c>
    </row>
    <row r="183" spans="46:48" x14ac:dyDescent="0.35">
      <c r="AT183" t="str">
        <f t="shared" si="3"/>
        <v>ISOLADASUBTERRANEA MONOFASICACB AL 1 X 50 MM2 1 KV</v>
      </c>
      <c r="AU183" t="s">
        <v>2195</v>
      </c>
      <c r="AV183" t="s">
        <v>120</v>
      </c>
    </row>
    <row r="184" spans="46:48" x14ac:dyDescent="0.35">
      <c r="AT184" t="str">
        <f t="shared" si="3"/>
        <v>ISOLADASUBTERRANEA MONOFASICACB AL 1 X 70 MM2 1 KV</v>
      </c>
      <c r="AU184" t="s">
        <v>2195</v>
      </c>
      <c r="AV184" t="s">
        <v>123</v>
      </c>
    </row>
    <row r="185" spans="46:48" x14ac:dyDescent="0.35">
      <c r="AT185" t="str">
        <f t="shared" si="3"/>
        <v>ISOLADASUBTERRANEA MONOFASICAFIO AL 10MM2 1KV XLPE</v>
      </c>
      <c r="AU185" t="s">
        <v>2195</v>
      </c>
      <c r="AV185" t="s">
        <v>147</v>
      </c>
    </row>
    <row r="186" spans="46:48" x14ac:dyDescent="0.35">
      <c r="AT186" t="str">
        <f t="shared" si="3"/>
        <v>CONVENCIONALSECUNDARIA TRIFASICACB CA 107,2 MM2 (4/0 AWG)</v>
      </c>
      <c r="AU186" t="s">
        <v>2185</v>
      </c>
      <c r="AV186" t="s">
        <v>107</v>
      </c>
    </row>
    <row r="187" spans="46:48" x14ac:dyDescent="0.35">
      <c r="AT187" t="str">
        <f t="shared" si="3"/>
        <v>CONVENCIONALSECUNDARIA TRIFASICACB CA 13,30 MM2 (6 AWG)</v>
      </c>
      <c r="AU187" t="s">
        <v>2185</v>
      </c>
      <c r="AV187" t="s">
        <v>80</v>
      </c>
    </row>
    <row r="188" spans="46:48" x14ac:dyDescent="0.35">
      <c r="AT188" t="str">
        <f t="shared" si="3"/>
        <v>CONVENCIONALSECUNDARIA TRIFASICACB CA 21 MM2 (4 AWG)</v>
      </c>
      <c r="AU188" t="s">
        <v>2185</v>
      </c>
      <c r="AV188" t="s">
        <v>82</v>
      </c>
    </row>
    <row r="189" spans="46:48" x14ac:dyDescent="0.35">
      <c r="AT189" t="str">
        <f t="shared" si="3"/>
        <v>CONVENCIONALSECUNDARIA TRIFASICACB CA 33,6 MM2 (2 AWG)</v>
      </c>
      <c r="AU189" t="s">
        <v>2185</v>
      </c>
      <c r="AV189" t="s">
        <v>83</v>
      </c>
    </row>
    <row r="190" spans="46:48" x14ac:dyDescent="0.35">
      <c r="AT190" t="str">
        <f t="shared" si="3"/>
        <v>CONVENCIONALSECUNDARIA TRIFASICACB CA 336,4 MCM</v>
      </c>
      <c r="AU190" t="s">
        <v>2185</v>
      </c>
      <c r="AV190" t="s">
        <v>106</v>
      </c>
    </row>
    <row r="191" spans="46:48" x14ac:dyDescent="0.35">
      <c r="AT191" t="str">
        <f t="shared" si="3"/>
        <v>CONVENCIONALSECUNDARIA TRIFASICACB CA 53,5 MM2 (1/0 AWG)</v>
      </c>
      <c r="AU191" t="s">
        <v>2185</v>
      </c>
      <c r="AV191" t="s">
        <v>84</v>
      </c>
    </row>
    <row r="192" spans="46:48" x14ac:dyDescent="0.35">
      <c r="AT192" t="str">
        <f t="shared" si="3"/>
        <v>CONVENCIONALSECUNDARIA TRIFASICACB CA 85,03 MM2 (3/0 AWG)</v>
      </c>
      <c r="AU192" t="s">
        <v>2185</v>
      </c>
      <c r="AV192" t="s">
        <v>85</v>
      </c>
    </row>
    <row r="193" spans="46:48" x14ac:dyDescent="0.35">
      <c r="AT193" t="str">
        <f t="shared" si="3"/>
        <v>CONVENCIONALSECUNDARIA TRIFASICACB CAA 107,2 MM2 (ACSR 4/0 AWG)</v>
      </c>
      <c r="AU193" t="s">
        <v>2185</v>
      </c>
      <c r="AV193" t="s">
        <v>86</v>
      </c>
    </row>
    <row r="194" spans="46:48" x14ac:dyDescent="0.35">
      <c r="AT194" t="str">
        <f t="shared" si="3"/>
        <v>CONVENCIONALSECUNDARIA TRIFASICACB CAA 135,2 MM2 (ACSR 266,8 MCM)</v>
      </c>
      <c r="AU194" t="s">
        <v>2185</v>
      </c>
      <c r="AV194" t="s">
        <v>87</v>
      </c>
    </row>
    <row r="195" spans="46:48" x14ac:dyDescent="0.35">
      <c r="AT195" t="str">
        <f t="shared" si="3"/>
        <v>CONVENCIONALSECUNDARIA TRIFASICACB CAA 21 MM2 (ACSR 4 AWG)</v>
      </c>
      <c r="AU195" t="s">
        <v>2185</v>
      </c>
      <c r="AV195" t="s">
        <v>2156</v>
      </c>
    </row>
    <row r="196" spans="46:48" x14ac:dyDescent="0.35">
      <c r="AT196" t="str">
        <f t="shared" ref="AT196:AT259" si="4">_xlfn.CONCAT(AU196:AV196)</f>
        <v>CONVENCIONALSECUNDARIA TRIFASICACB CAA 241,7 MM6</v>
      </c>
      <c r="AU196" t="s">
        <v>2185</v>
      </c>
      <c r="AV196" t="s">
        <v>2174</v>
      </c>
    </row>
    <row r="197" spans="46:48" x14ac:dyDescent="0.35">
      <c r="AT197" t="str">
        <f t="shared" si="4"/>
        <v>CONVENCIONALSECUNDARIA TRIFASICACB CAA 322,2 MM2 (ACSR 636 MCM)</v>
      </c>
      <c r="AU197" t="s">
        <v>2185</v>
      </c>
      <c r="AV197" t="s">
        <v>2158</v>
      </c>
    </row>
    <row r="198" spans="46:48" x14ac:dyDescent="0.35">
      <c r="AT198" t="str">
        <f t="shared" si="4"/>
        <v>CONVENCIONALSECUNDARIA TRIFASICACB CAA 33,6 MM2 (ACSR 2 AWG)</v>
      </c>
      <c r="AU198" t="s">
        <v>2185</v>
      </c>
      <c r="AV198" t="s">
        <v>92</v>
      </c>
    </row>
    <row r="199" spans="46:48" x14ac:dyDescent="0.35">
      <c r="AT199" t="str">
        <f t="shared" si="4"/>
        <v>CONVENCIONALSECUNDARIA TRIFASICACB CAA 53,5 MM2 (ACSR 1/0 AWG)</v>
      </c>
      <c r="AU199" t="s">
        <v>2185</v>
      </c>
      <c r="AV199" t="s">
        <v>93</v>
      </c>
    </row>
    <row r="200" spans="46:48" x14ac:dyDescent="0.35">
      <c r="AT200" t="str">
        <f t="shared" si="4"/>
        <v>CONVENCIONALSECUNDARIA TRIFASICACB CAA 67,4 MM2 (ACSR 2/0 AWG)</v>
      </c>
      <c r="AU200" t="s">
        <v>2185</v>
      </c>
      <c r="AV200" t="s">
        <v>94</v>
      </c>
    </row>
    <row r="201" spans="46:48" x14ac:dyDescent="0.35">
      <c r="AT201" t="str">
        <f t="shared" si="4"/>
        <v>CONVENCIONALSECUNDARIA TRIFASICACB CAA 85,03 MM2 (ACSR 3/0 AWG)</v>
      </c>
      <c r="AU201" t="s">
        <v>2185</v>
      </c>
      <c r="AV201" t="s">
        <v>95</v>
      </c>
    </row>
    <row r="202" spans="46:48" x14ac:dyDescent="0.35">
      <c r="AT202" t="str">
        <f t="shared" si="4"/>
        <v>CONVENCIONALSECUNDARIA TRIFASICACB CU 107,00 MM2 (4/0 AWG)</v>
      </c>
      <c r="AU202" t="s">
        <v>2185</v>
      </c>
      <c r="AV202" t="s">
        <v>96</v>
      </c>
    </row>
    <row r="203" spans="46:48" x14ac:dyDescent="0.35">
      <c r="AT203" t="str">
        <f t="shared" si="4"/>
        <v>CONVENCIONALSECUNDARIA TRIFASICACB CU 13,30 MM2 (6 AWG)</v>
      </c>
      <c r="AU203" t="s">
        <v>2185</v>
      </c>
      <c r="AV203" t="s">
        <v>97</v>
      </c>
    </row>
    <row r="204" spans="46:48" x14ac:dyDescent="0.35">
      <c r="AT204" t="str">
        <f t="shared" si="4"/>
        <v>CONVENCIONALSECUNDARIA TRIFASICACB CU 21,15 MM2 (4 AWG)</v>
      </c>
      <c r="AU204" t="s">
        <v>2185</v>
      </c>
      <c r="AV204" t="s">
        <v>98</v>
      </c>
    </row>
    <row r="205" spans="46:48" x14ac:dyDescent="0.35">
      <c r="AT205" t="str">
        <f t="shared" si="4"/>
        <v>CONVENCIONALSECUNDARIA TRIFASICACB CU 33,63 MM2 (2 AWG)</v>
      </c>
      <c r="AU205" t="s">
        <v>2185</v>
      </c>
      <c r="AV205" t="s">
        <v>99</v>
      </c>
    </row>
    <row r="206" spans="46:48" x14ac:dyDescent="0.35">
      <c r="AT206" t="str">
        <f t="shared" si="4"/>
        <v>CONVENCIONALSECUNDARIA TRIFASICACB CU 53,48 MM2 (1/0 AWG)</v>
      </c>
      <c r="AU206" t="s">
        <v>2185</v>
      </c>
      <c r="AV206" t="s">
        <v>100</v>
      </c>
    </row>
    <row r="207" spans="46:48" x14ac:dyDescent="0.35">
      <c r="AT207" t="str">
        <f t="shared" si="4"/>
        <v>CONVENCIONALSECUNDARIA TRIFASICACB CU 67,42 MM2 (2/0 AWG)</v>
      </c>
      <c r="AU207" t="s">
        <v>2185</v>
      </c>
      <c r="AV207" t="s">
        <v>101</v>
      </c>
    </row>
    <row r="208" spans="46:48" x14ac:dyDescent="0.35">
      <c r="AT208" t="str">
        <f t="shared" si="4"/>
        <v>CONVENCIONALSECUNDARIA TRIFASICACB CU 8,37 MM2 (8 AWG)</v>
      </c>
      <c r="AU208" t="s">
        <v>2185</v>
      </c>
      <c r="AV208" t="s">
        <v>102</v>
      </c>
    </row>
    <row r="209" spans="46:48" x14ac:dyDescent="0.35">
      <c r="AT209" t="str">
        <f t="shared" si="4"/>
        <v>ISOLADAPRIMARIA MONOFASICACB AL 1 X 120 MM2 15 KV</v>
      </c>
      <c r="AU209" t="s">
        <v>2730</v>
      </c>
      <c r="AV209" t="s">
        <v>112</v>
      </c>
    </row>
    <row r="210" spans="46:48" x14ac:dyDescent="0.35">
      <c r="AT210" t="str">
        <f t="shared" si="4"/>
        <v>ISOLADAPRIMARIA MONOFASICACB AL 1 X 185 MM2 25 KV</v>
      </c>
      <c r="AU210" t="s">
        <v>2730</v>
      </c>
      <c r="AV210" t="s">
        <v>115</v>
      </c>
    </row>
    <row r="211" spans="46:48" x14ac:dyDescent="0.35">
      <c r="AT211" t="str">
        <f t="shared" si="4"/>
        <v>ISOLADAPRIMARIA MONOFASICACB AL 1 X 400 MM2 15 KV</v>
      </c>
      <c r="AU211" t="s">
        <v>2730</v>
      </c>
      <c r="AV211" t="s">
        <v>118</v>
      </c>
    </row>
    <row r="212" spans="46:48" x14ac:dyDescent="0.35">
      <c r="AT212" t="str">
        <f t="shared" si="4"/>
        <v>ISOLADAPRIMARIA MONOFASICACB AL 1 X 50 + 3/8P 15KV</v>
      </c>
      <c r="AU212" t="s">
        <v>2730</v>
      </c>
      <c r="AV212" t="s">
        <v>119</v>
      </c>
    </row>
    <row r="213" spans="46:48" x14ac:dyDescent="0.35">
      <c r="AT213" t="str">
        <f t="shared" si="4"/>
        <v>ISOLADAPRIMARIA MONOFASICACB AL 1 X 50 MM2 15 KV</v>
      </c>
      <c r="AU213" t="s">
        <v>2730</v>
      </c>
      <c r="AV213" t="s">
        <v>121</v>
      </c>
    </row>
    <row r="214" spans="46:48" x14ac:dyDescent="0.35">
      <c r="AT214" t="str">
        <f t="shared" si="4"/>
        <v>ISOLADAPRIMARIA MONOFASICACB AL 1 X 50 MM2 25 KV</v>
      </c>
      <c r="AU214" t="s">
        <v>2730</v>
      </c>
      <c r="AV214" t="s">
        <v>122</v>
      </c>
    </row>
    <row r="215" spans="46:48" x14ac:dyDescent="0.35">
      <c r="AT215" t="str">
        <f t="shared" si="4"/>
        <v>ISOLADAPRIMARIA MONOFASICACB CA 3 X 120 + 3 / 8P 15 KV</v>
      </c>
      <c r="AU215" t="s">
        <v>2730</v>
      </c>
      <c r="AV215" t="s">
        <v>126</v>
      </c>
    </row>
    <row r="216" spans="46:48" x14ac:dyDescent="0.35">
      <c r="AT216" t="str">
        <f t="shared" si="4"/>
        <v>ISOLADAPRIMARIA MONOFASICACB CA 3 X 120 + 3 / 8P 25 KV</v>
      </c>
      <c r="AU216" t="s">
        <v>2730</v>
      </c>
      <c r="AV216" t="s">
        <v>127</v>
      </c>
    </row>
    <row r="217" spans="46:48" x14ac:dyDescent="0.35">
      <c r="AT217" t="str">
        <f t="shared" si="4"/>
        <v>ISOLADAPRIMARIA MONOFASICACB CA 3 X 185 + 3 / 8P 25 KV</v>
      </c>
      <c r="AU217" t="s">
        <v>2730</v>
      </c>
      <c r="AV217" t="s">
        <v>129</v>
      </c>
    </row>
    <row r="218" spans="46:48" x14ac:dyDescent="0.35">
      <c r="AT218" t="str">
        <f t="shared" si="4"/>
        <v>ISOLADAPRIMARIA MONOFASICACB CA 3 X 50 + 1 / 4P 15 KV</v>
      </c>
      <c r="AU218" t="s">
        <v>2730</v>
      </c>
      <c r="AV218" t="s">
        <v>130</v>
      </c>
    </row>
    <row r="219" spans="46:48" x14ac:dyDescent="0.35">
      <c r="AT219" t="str">
        <f t="shared" si="4"/>
        <v>ISOLADAPRIMARIA MONOFASICACB CA 3 X 50 + 1 / 4P 25 KV</v>
      </c>
      <c r="AU219" t="s">
        <v>2730</v>
      </c>
      <c r="AV219" t="s">
        <v>131</v>
      </c>
    </row>
    <row r="220" spans="46:48" x14ac:dyDescent="0.35">
      <c r="AT220" t="str">
        <f t="shared" si="4"/>
        <v>ISOLADAPRIMARIA MONOFASICACB CU 53,48 MM2 (1/0 AWG)</v>
      </c>
      <c r="AU220" t="s">
        <v>2730</v>
      </c>
      <c r="AV220" t="s">
        <v>100</v>
      </c>
    </row>
    <row r="221" spans="46:48" x14ac:dyDescent="0.35">
      <c r="AT221" t="str">
        <f t="shared" si="4"/>
        <v>ISOLADAPRIMARIA TRIFASICACB AL 1 X 120 MM2 15 KV</v>
      </c>
      <c r="AU221" t="s">
        <v>2731</v>
      </c>
      <c r="AV221" t="s">
        <v>112</v>
      </c>
    </row>
    <row r="222" spans="46:48" x14ac:dyDescent="0.35">
      <c r="AT222" t="str">
        <f t="shared" si="4"/>
        <v>ISOLADAPRIMARIA TRIFASICACB AL 1 X 185 MM2 25 KV</v>
      </c>
      <c r="AU222" t="s">
        <v>2731</v>
      </c>
      <c r="AV222" t="s">
        <v>115</v>
      </c>
    </row>
    <row r="223" spans="46:48" x14ac:dyDescent="0.35">
      <c r="AT223" t="str">
        <f t="shared" si="4"/>
        <v>ISOLADAPRIMARIA TRIFASICACB AL 1 X 400 MM2 15 KV</v>
      </c>
      <c r="AU223" t="s">
        <v>2731</v>
      </c>
      <c r="AV223" t="s">
        <v>118</v>
      </c>
    </row>
    <row r="224" spans="46:48" x14ac:dyDescent="0.35">
      <c r="AT224" t="str">
        <f t="shared" si="4"/>
        <v>ISOLADAPRIMARIA TRIFASICACB AL 1 X 50 MM2 15 KV</v>
      </c>
      <c r="AU224" t="s">
        <v>2731</v>
      </c>
      <c r="AV224" t="s">
        <v>121</v>
      </c>
    </row>
    <row r="225" spans="46:48" x14ac:dyDescent="0.35">
      <c r="AT225" t="str">
        <f t="shared" si="4"/>
        <v>ISOLADAPRIMARIA TRIFASICACB AL 1 X 50 MM2 25 KV</v>
      </c>
      <c r="AU225" t="s">
        <v>2731</v>
      </c>
      <c r="AV225" t="s">
        <v>122</v>
      </c>
    </row>
    <row r="226" spans="46:48" x14ac:dyDescent="0.35">
      <c r="AT226" t="str">
        <f t="shared" si="4"/>
        <v>ISOLADAPRIMARIA TRIFASICACB CA 3 X 120 + 3 / 8P 15 KV</v>
      </c>
      <c r="AU226" t="s">
        <v>2731</v>
      </c>
      <c r="AV226" t="s">
        <v>126</v>
      </c>
    </row>
    <row r="227" spans="46:48" x14ac:dyDescent="0.35">
      <c r="AT227" t="str">
        <f t="shared" si="4"/>
        <v>ISOLADAPRIMARIA TRIFASICACB CA 3 X 120 + 3 / 8P 25 KV</v>
      </c>
      <c r="AU227" t="s">
        <v>2731</v>
      </c>
      <c r="AV227" t="s">
        <v>127</v>
      </c>
    </row>
    <row r="228" spans="46:48" x14ac:dyDescent="0.35">
      <c r="AT228" t="str">
        <f t="shared" si="4"/>
        <v>ISOLADAPRIMARIA TRIFASICACB CA 3 X 185 + 3 / 8P 15 KV</v>
      </c>
      <c r="AU228" t="s">
        <v>2731</v>
      </c>
      <c r="AV228" t="s">
        <v>128</v>
      </c>
    </row>
    <row r="229" spans="46:48" x14ac:dyDescent="0.35">
      <c r="AT229" t="str">
        <f t="shared" si="4"/>
        <v>ISOLADAPRIMARIA TRIFASICACB CA 3 X 185 + 3 / 8P 25 KV</v>
      </c>
      <c r="AU229" t="s">
        <v>2731</v>
      </c>
      <c r="AV229" t="s">
        <v>129</v>
      </c>
    </row>
    <row r="230" spans="46:48" x14ac:dyDescent="0.35">
      <c r="AT230" t="str">
        <f t="shared" si="4"/>
        <v>ISOLADAPRIMARIA TRIFASICACB CA 3 X 50 + 1 / 4P 15 KV</v>
      </c>
      <c r="AU230" t="s">
        <v>2731</v>
      </c>
      <c r="AV230" t="s">
        <v>130</v>
      </c>
    </row>
    <row r="231" spans="46:48" x14ac:dyDescent="0.35">
      <c r="AT231" t="str">
        <f t="shared" si="4"/>
        <v>ISOLADAPRIMARIA TRIFASICACB CA 3 X 50 + 1 / 4P 25 KV</v>
      </c>
      <c r="AU231" t="s">
        <v>2731</v>
      </c>
      <c r="AV231" t="s">
        <v>131</v>
      </c>
    </row>
    <row r="232" spans="46:48" x14ac:dyDescent="0.35">
      <c r="AT232" t="str">
        <f t="shared" si="4"/>
        <v>ISOLADAPRIMARIA TRIFASICACB CA 3 X 50 + 3 / 8P 15 KV</v>
      </c>
      <c r="AU232" t="s">
        <v>2731</v>
      </c>
      <c r="AV232" t="s">
        <v>132</v>
      </c>
    </row>
    <row r="233" spans="46:48" x14ac:dyDescent="0.35">
      <c r="AT233" t="str">
        <f t="shared" si="4"/>
        <v>ISOLADAPRIMARIA TRIFASICACB CA 3 X 50 + 3 / 8P 25 KV</v>
      </c>
      <c r="AU233" t="s">
        <v>2731</v>
      </c>
      <c r="AV233" t="s">
        <v>133</v>
      </c>
    </row>
    <row r="234" spans="46:48" x14ac:dyDescent="0.35">
      <c r="AT234" t="str">
        <f t="shared" si="4"/>
        <v>ISOLADAPRIMARIA TRIFASICACB CU 53,48 MM2 (1/0 AWG)</v>
      </c>
      <c r="AU234" t="s">
        <v>2731</v>
      </c>
      <c r="AV234" t="s">
        <v>100</v>
      </c>
    </row>
    <row r="235" spans="46:48" x14ac:dyDescent="0.35">
      <c r="AT235" t="str">
        <f t="shared" si="4"/>
        <v>ISOLADASECUNDARIA BIFASICACB CA 2X1X35+70 1KV</v>
      </c>
      <c r="AU235" t="s">
        <v>2732</v>
      </c>
      <c r="AV235" t="s">
        <v>124</v>
      </c>
    </row>
    <row r="236" spans="46:48" x14ac:dyDescent="0.35">
      <c r="AT236" t="str">
        <f t="shared" si="4"/>
        <v>ISOLADASECUNDARIA BIFASICACB CA 3X1X35+70 1KV</v>
      </c>
      <c r="AU236" t="s">
        <v>2732</v>
      </c>
      <c r="AV236" t="s">
        <v>134</v>
      </c>
    </row>
    <row r="237" spans="46:48" x14ac:dyDescent="0.35">
      <c r="AT237" t="str">
        <f t="shared" si="4"/>
        <v>ISOLADASECUNDARIA BIFASICACB CU 13,00 MM2 (6 AWG)</v>
      </c>
      <c r="AU237" t="s">
        <v>2732</v>
      </c>
      <c r="AV237" t="s">
        <v>135</v>
      </c>
    </row>
    <row r="238" spans="46:48" x14ac:dyDescent="0.35">
      <c r="AT238" t="str">
        <f t="shared" si="4"/>
        <v>ISOLADASECUNDARIA BIFASICACB DUP CA 1 X 1 X 10 + 10 1 KV</v>
      </c>
      <c r="AU238" t="s">
        <v>2732</v>
      </c>
      <c r="AV238" t="s">
        <v>136</v>
      </c>
    </row>
    <row r="239" spans="46:48" x14ac:dyDescent="0.35">
      <c r="AT239" t="str">
        <f t="shared" si="4"/>
        <v>ISOLADASECUNDARIA BIFASICACB DUP CA 1 X 1 X 16 + 16 1 KV</v>
      </c>
      <c r="AU239" t="s">
        <v>2732</v>
      </c>
      <c r="AV239" t="s">
        <v>137</v>
      </c>
    </row>
    <row r="240" spans="46:48" x14ac:dyDescent="0.35">
      <c r="AT240" t="str">
        <f t="shared" si="4"/>
        <v>ISOLADASECUNDARIA BIFASICACB DUP CA 1 X 1 X 25 + 25 1 KV</v>
      </c>
      <c r="AU240" t="s">
        <v>2732</v>
      </c>
      <c r="AV240" t="s">
        <v>138</v>
      </c>
    </row>
    <row r="241" spans="46:48" x14ac:dyDescent="0.35">
      <c r="AT241" t="str">
        <f t="shared" si="4"/>
        <v>ISOLADASECUNDARIA BIFASICACB QUAD CA 3 X 1 X 120 + 70 1 KV</v>
      </c>
      <c r="AU241" t="s">
        <v>2732</v>
      </c>
      <c r="AV241" t="s">
        <v>139</v>
      </c>
    </row>
    <row r="242" spans="46:48" x14ac:dyDescent="0.35">
      <c r="AT242" t="str">
        <f t="shared" si="4"/>
        <v>ISOLADASECUNDARIA BIFASICACB QUAD CA 3 X 1 X 16 + 16 1 KV</v>
      </c>
      <c r="AU242" t="s">
        <v>2732</v>
      </c>
      <c r="AV242" t="s">
        <v>140</v>
      </c>
    </row>
    <row r="243" spans="46:48" x14ac:dyDescent="0.35">
      <c r="AT243" t="str">
        <f t="shared" si="4"/>
        <v>ISOLADASECUNDARIA BIFASICACB QUAD CA 3 X 1 X 35 + 35 1 KV</v>
      </c>
      <c r="AU243" t="s">
        <v>2732</v>
      </c>
      <c r="AV243" t="s">
        <v>141</v>
      </c>
    </row>
    <row r="244" spans="46:48" x14ac:dyDescent="0.35">
      <c r="AT244" t="str">
        <f t="shared" si="4"/>
        <v>ISOLADASECUNDARIA BIFASICACB QUAD CA 3 X 1 X 70 + 70 1 KV</v>
      </c>
      <c r="AU244" t="s">
        <v>2732</v>
      </c>
      <c r="AV244" t="s">
        <v>142</v>
      </c>
    </row>
    <row r="245" spans="46:48" x14ac:dyDescent="0.35">
      <c r="AT245" t="str">
        <f t="shared" si="4"/>
        <v>ISOLADASECUNDARIA BIFASICACB TRIP CA 2 X 1 X 10 + 10 1 KV</v>
      </c>
      <c r="AU245" t="s">
        <v>2732</v>
      </c>
      <c r="AV245" t="s">
        <v>143</v>
      </c>
    </row>
    <row r="246" spans="46:48" x14ac:dyDescent="0.35">
      <c r="AT246" t="str">
        <f t="shared" si="4"/>
        <v>ISOLADASECUNDARIA BIFASICACB TRIP CA 2 X 1 X 16 + 16 1 KV</v>
      </c>
      <c r="AU246" t="s">
        <v>2732</v>
      </c>
      <c r="AV246" t="s">
        <v>144</v>
      </c>
    </row>
    <row r="247" spans="46:48" x14ac:dyDescent="0.35">
      <c r="AT247" t="str">
        <f t="shared" si="4"/>
        <v>ISOLADASECUNDARIA BIFASICACB TRIP CA 2 X 1 X 35 + 35 1 KV</v>
      </c>
      <c r="AU247" t="s">
        <v>2732</v>
      </c>
      <c r="AV247" t="s">
        <v>145</v>
      </c>
    </row>
    <row r="248" spans="46:48" x14ac:dyDescent="0.35">
      <c r="AT248" t="str">
        <f t="shared" si="4"/>
        <v>ISOLADASECUNDARIA BIFASICACB TRIP CA 2 X 1 X 70 + 70 1 KV</v>
      </c>
      <c r="AU248" t="s">
        <v>2732</v>
      </c>
      <c r="AV248" t="s">
        <v>146</v>
      </c>
    </row>
    <row r="249" spans="46:48" x14ac:dyDescent="0.35">
      <c r="AT249" t="str">
        <f t="shared" si="4"/>
        <v>ISOLADASECUNDARIA MONOFASICACB CA 2X1X35+70 1KV</v>
      </c>
      <c r="AU249" t="s">
        <v>2733</v>
      </c>
      <c r="AV249" t="s">
        <v>124</v>
      </c>
    </row>
    <row r="250" spans="46:48" x14ac:dyDescent="0.35">
      <c r="AT250" t="str">
        <f t="shared" si="4"/>
        <v>ISOLADASECUNDARIA MONOFASICACB CA 3X1X35+70 1KV</v>
      </c>
      <c r="AU250" t="s">
        <v>2733</v>
      </c>
      <c r="AV250" t="s">
        <v>134</v>
      </c>
    </row>
    <row r="251" spans="46:48" x14ac:dyDescent="0.35">
      <c r="AT251" t="str">
        <f t="shared" si="4"/>
        <v>ISOLADASECUNDARIA MONOFASICACB DUP CA 1 X 1 X 10 + 10 1 KV</v>
      </c>
      <c r="AU251" t="s">
        <v>2733</v>
      </c>
      <c r="AV251" t="s">
        <v>136</v>
      </c>
    </row>
    <row r="252" spans="46:48" x14ac:dyDescent="0.35">
      <c r="AT252" t="str">
        <f t="shared" si="4"/>
        <v>ISOLADASECUNDARIA MONOFASICACB DUP CA 1 X 1 X 16 + 16 1 KV</v>
      </c>
      <c r="AU252" t="s">
        <v>2733</v>
      </c>
      <c r="AV252" t="s">
        <v>137</v>
      </c>
    </row>
    <row r="253" spans="46:48" x14ac:dyDescent="0.35">
      <c r="AT253" t="str">
        <f t="shared" si="4"/>
        <v>ISOLADASECUNDARIA MONOFASICACB DUP CA 1 X 1 X 25 + 25 1 KV</v>
      </c>
      <c r="AU253" t="s">
        <v>2733</v>
      </c>
      <c r="AV253" t="s">
        <v>138</v>
      </c>
    </row>
    <row r="254" spans="46:48" x14ac:dyDescent="0.35">
      <c r="AT254" t="str">
        <f t="shared" si="4"/>
        <v>ISOLADASECUNDARIA MONOFASICACB QUAD CA 3 X 1 X 120 + 70 1 KV</v>
      </c>
      <c r="AU254" t="s">
        <v>2733</v>
      </c>
      <c r="AV254" t="s">
        <v>139</v>
      </c>
    </row>
    <row r="255" spans="46:48" x14ac:dyDescent="0.35">
      <c r="AT255" t="str">
        <f t="shared" si="4"/>
        <v>ISOLADASECUNDARIA MONOFASICACB QUAD CA 3 X 1 X 16 + 16 1 KV</v>
      </c>
      <c r="AU255" t="s">
        <v>2733</v>
      </c>
      <c r="AV255" t="s">
        <v>140</v>
      </c>
    </row>
    <row r="256" spans="46:48" x14ac:dyDescent="0.35">
      <c r="AT256" t="str">
        <f t="shared" si="4"/>
        <v>ISOLADASECUNDARIA MONOFASICACB QUAD CA 3 X 1 X 35 + 35 1 KV</v>
      </c>
      <c r="AU256" t="s">
        <v>2733</v>
      </c>
      <c r="AV256" t="s">
        <v>141</v>
      </c>
    </row>
    <row r="257" spans="46:48" x14ac:dyDescent="0.35">
      <c r="AT257" t="str">
        <f t="shared" si="4"/>
        <v>ISOLADASECUNDARIA MONOFASICACB QUAD CA 3 X 1 X 70 + 70 1 KV</v>
      </c>
      <c r="AU257" t="s">
        <v>2733</v>
      </c>
      <c r="AV257" t="s">
        <v>142</v>
      </c>
    </row>
    <row r="258" spans="46:48" x14ac:dyDescent="0.35">
      <c r="AT258" t="str">
        <f t="shared" si="4"/>
        <v>ISOLADASECUNDARIA MONOFASICACB TRIP CA 2 X 1 X 10 + 10 1 KV</v>
      </c>
      <c r="AU258" t="s">
        <v>2733</v>
      </c>
      <c r="AV258" t="s">
        <v>143</v>
      </c>
    </row>
    <row r="259" spans="46:48" x14ac:dyDescent="0.35">
      <c r="AT259" t="str">
        <f t="shared" si="4"/>
        <v>ISOLADASECUNDARIA MONOFASICACB TRIP CA 2 X 1 X 16 + 16 1 KV</v>
      </c>
      <c r="AU259" t="s">
        <v>2733</v>
      </c>
      <c r="AV259" t="s">
        <v>144</v>
      </c>
    </row>
    <row r="260" spans="46:48" x14ac:dyDescent="0.35">
      <c r="AT260" t="str">
        <f t="shared" ref="AT260:AT275" si="5">_xlfn.CONCAT(AU260:AV260)</f>
        <v>ISOLADASECUNDARIA MONOFASICACB TRIP CA 2 X 1 X 35 + 35 1 KV</v>
      </c>
      <c r="AU260" t="s">
        <v>2733</v>
      </c>
      <c r="AV260" t="s">
        <v>145</v>
      </c>
    </row>
    <row r="261" spans="46:48" x14ac:dyDescent="0.35">
      <c r="AT261" t="str">
        <f t="shared" si="5"/>
        <v>ISOLADASECUNDARIA MONOFASICACB TRIP CA 2 X 1 X 70 + 70 1 KV</v>
      </c>
      <c r="AU261" t="s">
        <v>2733</v>
      </c>
      <c r="AV261" t="s">
        <v>146</v>
      </c>
    </row>
    <row r="262" spans="46:48" x14ac:dyDescent="0.35">
      <c r="AT262" t="str">
        <f t="shared" si="5"/>
        <v>ISOLADASECUNDARIA TRIFASICACB CA 2X1X35+70 1KV</v>
      </c>
      <c r="AU262" t="s">
        <v>2734</v>
      </c>
      <c r="AV262" t="s">
        <v>124</v>
      </c>
    </row>
    <row r="263" spans="46:48" x14ac:dyDescent="0.35">
      <c r="AT263" t="str">
        <f t="shared" si="5"/>
        <v>ISOLADASECUNDARIA TRIFASICACB CA 3X1X35+70 1KV</v>
      </c>
      <c r="AU263" t="s">
        <v>2734</v>
      </c>
      <c r="AV263" t="s">
        <v>134</v>
      </c>
    </row>
    <row r="264" spans="46:48" x14ac:dyDescent="0.35">
      <c r="AT264" t="str">
        <f t="shared" si="5"/>
        <v>ISOLADASECUNDARIA TRIFASICACB CU 67,42 MM2 (2/0 AWG)</v>
      </c>
      <c r="AU264" t="s">
        <v>2734</v>
      </c>
      <c r="AV264" t="s">
        <v>101</v>
      </c>
    </row>
    <row r="265" spans="46:48" x14ac:dyDescent="0.35">
      <c r="AT265" t="str">
        <f t="shared" si="5"/>
        <v>ISOLADASECUNDARIA TRIFASICACB DUP CA 1 X 1 X 10 + 10 1 KV</v>
      </c>
      <c r="AU265" t="s">
        <v>2734</v>
      </c>
      <c r="AV265" t="s">
        <v>136</v>
      </c>
    </row>
    <row r="266" spans="46:48" x14ac:dyDescent="0.35">
      <c r="AT266" t="str">
        <f t="shared" si="5"/>
        <v>ISOLADASECUNDARIA TRIFASICACB DUP CA 1 X 1 X 16 + 16 1 KV</v>
      </c>
      <c r="AU266" t="s">
        <v>2734</v>
      </c>
      <c r="AV266" t="s">
        <v>137</v>
      </c>
    </row>
    <row r="267" spans="46:48" x14ac:dyDescent="0.35">
      <c r="AT267" t="str">
        <f t="shared" si="5"/>
        <v>ISOLADASECUNDARIA TRIFASICACB DUP CA 1 X 1 X 25 + 25 1 KV</v>
      </c>
      <c r="AU267" t="s">
        <v>2734</v>
      </c>
      <c r="AV267" t="s">
        <v>138</v>
      </c>
    </row>
    <row r="268" spans="46:48" x14ac:dyDescent="0.35">
      <c r="AT268" t="str">
        <f t="shared" si="5"/>
        <v>ISOLADASECUNDARIA TRIFASICACB QUAD CA 3 X 1 X 120 + 70 1 KV</v>
      </c>
      <c r="AU268" t="s">
        <v>2734</v>
      </c>
      <c r="AV268" t="s">
        <v>139</v>
      </c>
    </row>
    <row r="269" spans="46:48" x14ac:dyDescent="0.35">
      <c r="AT269" t="str">
        <f t="shared" si="5"/>
        <v>ISOLADASECUNDARIA TRIFASICACB QUAD CA 3 X 1 X 16 + 16 1 KV</v>
      </c>
      <c r="AU269" t="s">
        <v>2734</v>
      </c>
      <c r="AV269" t="s">
        <v>140</v>
      </c>
    </row>
    <row r="270" spans="46:48" x14ac:dyDescent="0.35">
      <c r="AT270" t="str">
        <f t="shared" si="5"/>
        <v>ISOLADASECUNDARIA TRIFASICACB QUAD CA 3 X 1 X 35 + 35 1 KV</v>
      </c>
      <c r="AU270" t="s">
        <v>2734</v>
      </c>
      <c r="AV270" t="s">
        <v>141</v>
      </c>
    </row>
    <row r="271" spans="46:48" x14ac:dyDescent="0.35">
      <c r="AT271" t="str">
        <f t="shared" si="5"/>
        <v>ISOLADASECUNDARIA TRIFASICACB QUAD CA 3 X 1 X 70 + 70 1 KV</v>
      </c>
      <c r="AU271" t="s">
        <v>2734</v>
      </c>
      <c r="AV271" t="s">
        <v>142</v>
      </c>
    </row>
    <row r="272" spans="46:48" x14ac:dyDescent="0.35">
      <c r="AT272" t="str">
        <f t="shared" si="5"/>
        <v>ISOLADASECUNDARIA TRIFASICACB TRIP CA 2 X 1 X 10 + 10 1 KV</v>
      </c>
      <c r="AU272" t="s">
        <v>2734</v>
      </c>
      <c r="AV272" t="s">
        <v>143</v>
      </c>
    </row>
    <row r="273" spans="46:48" x14ac:dyDescent="0.35">
      <c r="AT273" t="str">
        <f t="shared" si="5"/>
        <v>ISOLADASECUNDARIA TRIFASICACB TRIP CA 2 X 1 X 16 + 16 1 KV</v>
      </c>
      <c r="AU273" t="s">
        <v>2734</v>
      </c>
      <c r="AV273" t="s">
        <v>144</v>
      </c>
    </row>
    <row r="274" spans="46:48" x14ac:dyDescent="0.35">
      <c r="AT274" t="str">
        <f t="shared" si="5"/>
        <v>ISOLADASECUNDARIA TRIFASICACB TRIP CA 2 X 1 X 35 + 35 1 KV</v>
      </c>
      <c r="AU274" t="s">
        <v>2734</v>
      </c>
      <c r="AV274" t="s">
        <v>145</v>
      </c>
    </row>
    <row r="275" spans="46:48" x14ac:dyDescent="0.35">
      <c r="AT275" t="str">
        <f t="shared" si="5"/>
        <v>ISOLADASECUNDARIA TRIFASICACB TRIP CA 2 X 1 X 70 + 70 1 KV</v>
      </c>
      <c r="AU275" t="s">
        <v>2734</v>
      </c>
      <c r="AV275" t="s">
        <v>146</v>
      </c>
    </row>
  </sheetData>
  <sheetProtection sheet="1" objects="1" scenarios="1"/>
  <autoFilter ref="AT2:AV208" xr:uid="{00000000-0009-0000-0000-000005000000}"/>
  <phoneticPr fontId="10" type="noConversion"/>
  <conditionalFormatting sqref="AT1:AT1048576">
    <cfRule type="duplicateValues" dxfId="13" priority="1"/>
  </conditionalFormatting>
  <pageMargins left="0.511811024" right="0.511811024" top="0.78740157499999996" bottom="0.78740157499999996" header="0.31496062000000002" footer="0.31496062000000002"/>
  <headerFooter>
    <oddFooter>&amp;R_x000D_&amp;1#&amp;"Calibri"&amp;10&amp;K000000 Classificação: Direcionado</oddFooter>
  </headerFooter>
  <tableParts count="2">
    <tablePart r:id="rId1"/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Plan1"/>
  <dimension ref="A1:J31"/>
  <sheetViews>
    <sheetView showGridLines="0" workbookViewId="0">
      <selection activeCell="E10" sqref="E10"/>
    </sheetView>
  </sheetViews>
  <sheetFormatPr defaultColWidth="9.1796875" defaultRowHeight="14.5" x14ac:dyDescent="0.35"/>
  <cols>
    <col min="1" max="1" width="18" customWidth="1"/>
    <col min="4" max="4" width="4.453125" customWidth="1"/>
    <col min="6" max="6" width="5" customWidth="1"/>
  </cols>
  <sheetData>
    <row r="1" spans="1:10" ht="15" thickBot="1" x14ac:dyDescent="0.4">
      <c r="A1" s="346" t="s">
        <v>0</v>
      </c>
      <c r="B1" s="346"/>
      <c r="C1" s="346"/>
      <c r="D1" s="346"/>
      <c r="E1" s="346"/>
      <c r="F1" s="346"/>
      <c r="G1" s="346"/>
      <c r="H1" s="346"/>
      <c r="I1" s="346"/>
      <c r="J1" s="346"/>
    </row>
    <row r="2" spans="1:10" ht="15" thickBot="1" x14ac:dyDescent="0.4">
      <c r="A2" s="26" t="s">
        <v>1</v>
      </c>
      <c r="B2" s="27" t="s">
        <v>2</v>
      </c>
      <c r="C2" s="28"/>
      <c r="D2" s="30"/>
      <c r="E2" s="28"/>
      <c r="F2" s="28"/>
      <c r="G2" s="28"/>
      <c r="H2" s="28"/>
      <c r="I2" s="29"/>
      <c r="J2" s="29"/>
    </row>
    <row r="3" spans="1:10" ht="15.5" thickTop="1" thickBot="1" x14ac:dyDescent="0.4">
      <c r="A3" s="30" t="s">
        <v>3</v>
      </c>
      <c r="B3" s="27"/>
      <c r="C3" s="30"/>
      <c r="D3" s="30"/>
      <c r="E3" s="30"/>
      <c r="F3" s="30"/>
      <c r="G3" s="30"/>
      <c r="H3" s="30"/>
      <c r="I3" s="31" t="str">
        <f>IFERROR(IF(#REF!="EO",VLOOKUP(C3,N1:O6,2,0),IF(#REF!="EI",VLOOKUP(C3,#REF!,2,0))),"")</f>
        <v/>
      </c>
      <c r="J3" s="32" t="str">
        <f>IF(C3="","",IF(I3&lt;&gt;#REF!,"N",""))</f>
        <v/>
      </c>
    </row>
    <row r="4" spans="1:10" ht="15.5" thickTop="1" thickBot="1" x14ac:dyDescent="0.4">
      <c r="A4" s="30" t="s">
        <v>4</v>
      </c>
      <c r="B4" s="27" t="str">
        <f t="array" ref="B4:I4">UPPER('1 - Solicitação'!I38:P38)</f>
        <v/>
      </c>
      <c r="C4" s="30" t="str">
        <v/>
      </c>
      <c r="D4" s="30" t="str">
        <v/>
      </c>
      <c r="E4" s="30" t="str">
        <v/>
      </c>
      <c r="F4" s="30" t="str">
        <v/>
      </c>
      <c r="G4" s="30" t="str">
        <v/>
      </c>
      <c r="H4" s="30" t="str">
        <v/>
      </c>
      <c r="I4" s="31" t="str">
        <v/>
      </c>
      <c r="J4" s="31"/>
    </row>
    <row r="5" spans="1:10" ht="15.5" thickTop="1" thickBot="1" x14ac:dyDescent="0.4">
      <c r="A5" s="30" t="s">
        <v>5</v>
      </c>
      <c r="B5" s="27"/>
      <c r="C5" s="30"/>
      <c r="D5" s="30"/>
      <c r="E5" s="30"/>
      <c r="F5" s="30"/>
      <c r="G5" s="30"/>
      <c r="H5" s="30"/>
      <c r="I5" s="31" t="e">
        <f>#VALUE!</f>
        <v>#VALUE!</v>
      </c>
      <c r="J5" s="31" t="str">
        <f>IF(C5="","",IF(I5&lt;&gt;B3,"N",""))</f>
        <v/>
      </c>
    </row>
    <row r="6" spans="1:10" ht="15.5" thickTop="1" thickBot="1" x14ac:dyDescent="0.4">
      <c r="A6" s="30" t="s">
        <v>6</v>
      </c>
      <c r="B6" s="106" t="str">
        <f>'1 - Solicitação'!AB138</f>
        <v/>
      </c>
      <c r="C6" s="348" t="e">
        <f>VLOOKUP(B6,Dados!M1:N21,2,FALSE)</f>
        <v>#N/A</v>
      </c>
      <c r="D6" s="348"/>
      <c r="E6" s="348"/>
      <c r="F6" s="348"/>
      <c r="G6" s="348"/>
      <c r="H6" s="348"/>
      <c r="I6" s="348"/>
      <c r="J6" s="348"/>
    </row>
    <row r="7" spans="1:10" ht="15.5" thickTop="1" thickBot="1" x14ac:dyDescent="0.4">
      <c r="A7" s="30" t="s">
        <v>7</v>
      </c>
      <c r="B7" s="33" t="str">
        <f>IF(J7="N","##",IFERROR(VLOOKUP(C7,BJ:BK,2,0),""))</f>
        <v/>
      </c>
      <c r="C7" s="30"/>
      <c r="D7" s="30"/>
      <c r="E7" s="30"/>
      <c r="F7" s="30"/>
      <c r="G7" s="30"/>
      <c r="H7" s="30"/>
      <c r="I7" s="31" t="str">
        <f>IF(C7="","",IFERROR(IF(B3=11,VLOOKUP(C7,BC:BD,2,0),IF(B3=12,VLOOKUP(C7,BF:BG,2,0))),"N"))</f>
        <v/>
      </c>
      <c r="J7" s="31" t="str">
        <f>IF(C7="","",IF(I7&lt;&gt;B3,"N",""))</f>
        <v/>
      </c>
    </row>
    <row r="8" spans="1:10" ht="15.5" thickTop="1" thickBot="1" x14ac:dyDescent="0.4">
      <c r="A8" s="30" t="s">
        <v>8</v>
      </c>
      <c r="B8" s="27"/>
      <c r="C8" s="30"/>
      <c r="D8" s="30"/>
      <c r="E8" s="30"/>
      <c r="F8" s="30"/>
      <c r="G8" s="30"/>
      <c r="H8" s="30"/>
      <c r="I8" s="31" t="e">
        <f>#VALUE!</f>
        <v>#VALUE!</v>
      </c>
      <c r="J8" s="31" t="str">
        <f>IF(C8="","",IF(I8&lt;&gt;B3,"N",""))</f>
        <v/>
      </c>
    </row>
    <row r="9" spans="1:10" ht="15.5" thickTop="1" thickBot="1" x14ac:dyDescent="0.4">
      <c r="A9" s="30" t="s">
        <v>9</v>
      </c>
      <c r="B9" s="33"/>
      <c r="C9" s="30"/>
      <c r="D9" s="30"/>
      <c r="E9" s="30"/>
      <c r="F9" s="30"/>
      <c r="G9" s="30"/>
      <c r="H9" s="30"/>
      <c r="I9" s="30"/>
      <c r="J9" s="31"/>
    </row>
    <row r="10" spans="1:10" ht="15.5" thickTop="1" thickBot="1" x14ac:dyDescent="0.4">
      <c r="A10" s="30" t="s">
        <v>10</v>
      </c>
      <c r="B10" s="347"/>
      <c r="C10" s="347"/>
      <c r="D10" s="347"/>
      <c r="E10" s="30"/>
      <c r="F10" s="30"/>
      <c r="G10" s="30"/>
      <c r="H10" s="30"/>
      <c r="I10" s="30"/>
      <c r="J10" s="31"/>
    </row>
    <row r="11" spans="1:10" ht="15" thickTop="1" x14ac:dyDescent="0.35">
      <c r="A11" s="30"/>
      <c r="B11" s="34"/>
      <c r="C11" s="34"/>
      <c r="D11" s="30"/>
      <c r="E11" s="30"/>
      <c r="F11" s="30"/>
      <c r="G11" s="30"/>
      <c r="H11" s="30"/>
      <c r="I11" s="30"/>
      <c r="J11" s="31"/>
    </row>
    <row r="12" spans="1:10" ht="15" thickBot="1" x14ac:dyDescent="0.4">
      <c r="A12" s="342" t="s">
        <v>11</v>
      </c>
      <c r="B12" s="342"/>
      <c r="C12" s="342"/>
      <c r="D12" s="342"/>
      <c r="E12" s="342"/>
      <c r="F12" s="342"/>
      <c r="G12" s="342"/>
      <c r="H12" s="342"/>
      <c r="I12" s="342"/>
      <c r="J12" s="35"/>
    </row>
    <row r="13" spans="1:10" ht="15.5" thickTop="1" thickBot="1" x14ac:dyDescent="0.4">
      <c r="A13" s="26" t="s">
        <v>12</v>
      </c>
      <c r="B13" s="36"/>
      <c r="C13" s="36"/>
      <c r="D13" s="26"/>
      <c r="E13" s="37"/>
      <c r="F13" s="26"/>
      <c r="G13" s="26"/>
      <c r="H13" s="26"/>
      <c r="I13" s="38"/>
      <c r="J13" s="38"/>
    </row>
    <row r="14" spans="1:10" ht="15" thickBot="1" x14ac:dyDescent="0.4">
      <c r="A14" s="30" t="s">
        <v>13</v>
      </c>
      <c r="B14" s="34"/>
      <c r="C14" s="34"/>
      <c r="D14" s="343" t="str">
        <f>IF('1 - Solicitação'!AF57="","",'1 - Solicitação'!AF57)</f>
        <v/>
      </c>
      <c r="E14" s="343"/>
      <c r="F14" s="344"/>
      <c r="G14" s="344"/>
      <c r="H14" s="39"/>
      <c r="I14" s="31"/>
      <c r="J14" s="31"/>
    </row>
    <row r="15" spans="1:10" ht="15.5" thickTop="1" thickBot="1" x14ac:dyDescent="0.4">
      <c r="A15" s="30" t="s">
        <v>14</v>
      </c>
      <c r="B15" s="40"/>
      <c r="C15" s="40"/>
      <c r="D15" s="42">
        <v>120</v>
      </c>
      <c r="E15" s="41"/>
      <c r="F15" s="41"/>
      <c r="G15" s="41"/>
      <c r="H15" s="41"/>
      <c r="I15" s="41"/>
      <c r="J15" s="31"/>
    </row>
    <row r="16" spans="1:10" ht="15" thickTop="1" x14ac:dyDescent="0.35">
      <c r="A16" s="30" t="s">
        <v>15</v>
      </c>
      <c r="B16" s="345">
        <f>'1 - Solicitação'!K43</f>
        <v>0</v>
      </c>
      <c r="C16" s="345"/>
      <c r="D16" s="345"/>
      <c r="E16" s="345"/>
      <c r="F16" s="345"/>
      <c r="G16" s="345"/>
      <c r="H16" s="345"/>
      <c r="I16" s="345"/>
      <c r="J16" s="31"/>
    </row>
    <row r="17" spans="1:10" x14ac:dyDescent="0.35">
      <c r="A17" s="30"/>
      <c r="B17" s="345"/>
      <c r="C17" s="345"/>
      <c r="D17" s="345"/>
      <c r="E17" s="345"/>
      <c r="F17" s="345"/>
      <c r="G17" s="345"/>
      <c r="H17" s="345"/>
      <c r="I17" s="345"/>
      <c r="J17" s="31"/>
    </row>
    <row r="18" spans="1:10" x14ac:dyDescent="0.35">
      <c r="A18" s="30"/>
      <c r="B18" s="345"/>
      <c r="C18" s="345"/>
      <c r="D18" s="345"/>
      <c r="E18" s="345"/>
      <c r="F18" s="345"/>
      <c r="G18" s="345"/>
      <c r="H18" s="345"/>
      <c r="I18" s="345"/>
      <c r="J18" s="31"/>
    </row>
    <row r="19" spans="1:10" x14ac:dyDescent="0.35">
      <c r="A19" s="30"/>
      <c r="B19" s="345"/>
      <c r="C19" s="345"/>
      <c r="D19" s="345"/>
      <c r="E19" s="345"/>
      <c r="F19" s="345"/>
      <c r="G19" s="345"/>
      <c r="H19" s="345"/>
      <c r="I19" s="345"/>
      <c r="J19" s="31"/>
    </row>
    <row r="20" spans="1:10" x14ac:dyDescent="0.35">
      <c r="A20" s="30"/>
      <c r="B20" s="345"/>
      <c r="C20" s="345"/>
      <c r="D20" s="345"/>
      <c r="E20" s="345"/>
      <c r="F20" s="345"/>
      <c r="G20" s="345"/>
      <c r="H20" s="345"/>
      <c r="I20" s="345"/>
      <c r="J20" s="31"/>
    </row>
    <row r="21" spans="1:10" x14ac:dyDescent="0.35">
      <c r="A21" s="30"/>
      <c r="B21" s="345"/>
      <c r="C21" s="345"/>
      <c r="D21" s="345"/>
      <c r="E21" s="345"/>
      <c r="F21" s="345"/>
      <c r="G21" s="345"/>
      <c r="H21" s="345"/>
      <c r="I21" s="345"/>
      <c r="J21" s="31"/>
    </row>
    <row r="22" spans="1:10" x14ac:dyDescent="0.35">
      <c r="A22" s="30"/>
      <c r="B22" s="345"/>
      <c r="C22" s="345"/>
      <c r="D22" s="345"/>
      <c r="E22" s="345"/>
      <c r="F22" s="345"/>
      <c r="G22" s="345"/>
      <c r="H22" s="345"/>
      <c r="I22" s="345"/>
      <c r="J22" s="31"/>
    </row>
    <row r="23" spans="1:10" x14ac:dyDescent="0.35">
      <c r="A23" s="30"/>
      <c r="B23" s="345"/>
      <c r="C23" s="345"/>
      <c r="D23" s="345"/>
      <c r="E23" s="345"/>
      <c r="F23" s="345"/>
      <c r="G23" s="345"/>
      <c r="H23" s="345"/>
      <c r="I23" s="345"/>
      <c r="J23" s="31"/>
    </row>
    <row r="24" spans="1:10" x14ac:dyDescent="0.35">
      <c r="A24" s="30"/>
      <c r="B24" s="345"/>
      <c r="C24" s="345"/>
      <c r="D24" s="345"/>
      <c r="E24" s="345"/>
      <c r="F24" s="345"/>
      <c r="G24" s="345"/>
      <c r="H24" s="345"/>
      <c r="I24" s="345"/>
      <c r="J24" s="31"/>
    </row>
    <row r="25" spans="1:10" x14ac:dyDescent="0.35">
      <c r="A25" s="30"/>
      <c r="B25" s="34"/>
      <c r="C25" s="34"/>
      <c r="D25" s="30"/>
      <c r="E25" s="30"/>
      <c r="F25" s="30"/>
      <c r="G25" s="30"/>
      <c r="H25" s="30"/>
      <c r="I25" s="31"/>
      <c r="J25" s="31"/>
    </row>
    <row r="27" spans="1:10" x14ac:dyDescent="0.35">
      <c r="A27" s="45" t="s">
        <v>158</v>
      </c>
    </row>
    <row r="28" spans="1:10" x14ac:dyDescent="0.35">
      <c r="A28" s="44">
        <v>42023</v>
      </c>
      <c r="B28" s="46" t="s">
        <v>159</v>
      </c>
    </row>
    <row r="29" spans="1:10" x14ac:dyDescent="0.35">
      <c r="A29" s="44">
        <v>42026</v>
      </c>
      <c r="B29" s="46" t="s">
        <v>160</v>
      </c>
    </row>
    <row r="30" spans="1:10" x14ac:dyDescent="0.35">
      <c r="A30" s="44">
        <v>42880</v>
      </c>
      <c r="B30" t="s">
        <v>161</v>
      </c>
    </row>
    <row r="31" spans="1:10" x14ac:dyDescent="0.35">
      <c r="A31" s="44">
        <v>43269</v>
      </c>
      <c r="B31" t="s">
        <v>804</v>
      </c>
    </row>
  </sheetData>
  <sheetProtection sheet="1" formatCells="0" formatColumns="0" formatRows="0"/>
  <mergeCells count="7">
    <mergeCell ref="A12:I12"/>
    <mergeCell ref="D14:E14"/>
    <mergeCell ref="F14:G14"/>
    <mergeCell ref="B16:I24"/>
    <mergeCell ref="A1:J1"/>
    <mergeCell ref="B10:D10"/>
    <mergeCell ref="C6:J6"/>
  </mergeCells>
  <conditionalFormatting sqref="A14:C15">
    <cfRule type="expression" dxfId="12" priority="17" stopIfTrue="1">
      <formula>#REF!=""</formula>
    </cfRule>
  </conditionalFormatting>
  <conditionalFormatting sqref="A9:J12">
    <cfRule type="expression" dxfId="11" priority="2" stopIfTrue="1">
      <formula>#REF!=""</formula>
    </cfRule>
  </conditionalFormatting>
  <conditionalFormatting sqref="B16">
    <cfRule type="expression" dxfId="10" priority="22" stopIfTrue="1">
      <formula>$D$15=""</formula>
    </cfRule>
  </conditionalFormatting>
  <conditionalFormatting sqref="C6">
    <cfRule type="expression" dxfId="9" priority="8" stopIfTrue="1">
      <formula>#REF!=""</formula>
    </cfRule>
  </conditionalFormatting>
  <conditionalFormatting sqref="C8">
    <cfRule type="expression" dxfId="8" priority="20" stopIfTrue="1">
      <formula>$B$6=""</formula>
    </cfRule>
    <cfRule type="expression" dxfId="7" priority="21" stopIfTrue="1">
      <formula>$B$8&lt;&gt;""</formula>
    </cfRule>
  </conditionalFormatting>
  <conditionalFormatting sqref="C8:H8">
    <cfRule type="expression" dxfId="6" priority="18" stopIfTrue="1">
      <formula>$B$8="##"</formula>
    </cfRule>
  </conditionalFormatting>
  <conditionalFormatting sqref="C2:J5">
    <cfRule type="expression" dxfId="5" priority="1" stopIfTrue="1">
      <formula>#REF!=""</formula>
    </cfRule>
  </conditionalFormatting>
  <conditionalFormatting sqref="C7:J7">
    <cfRule type="expression" dxfId="4" priority="11" stopIfTrue="1">
      <formula>#REF!=""</formula>
    </cfRule>
  </conditionalFormatting>
  <conditionalFormatting sqref="C8:J8 A1:A8 A13:D13 F13:J13 H14:J14 E15:J15 A16:B16 J16:J24 A17:A24 A25:J25">
    <cfRule type="expression" dxfId="3" priority="19" stopIfTrue="1">
      <formula>#REF!=""</formula>
    </cfRule>
  </conditionalFormatting>
  <conditionalFormatting sqref="D14:E14">
    <cfRule type="expression" dxfId="2" priority="26" stopIfTrue="1">
      <formula>#REF!="←ERRO"</formula>
    </cfRule>
  </conditionalFormatting>
  <conditionalFormatting sqref="D14:F14">
    <cfRule type="expression" dxfId="1" priority="13" stopIfTrue="1">
      <formula>#REF!=""</formula>
    </cfRule>
  </conditionalFormatting>
  <conditionalFormatting sqref="F14">
    <cfRule type="expression" dxfId="0" priority="23" stopIfTrue="1">
      <formula>$B$8=""</formula>
    </cfRule>
  </conditionalFormatting>
  <dataValidations count="2">
    <dataValidation type="list" allowBlank="1" showInputMessage="1" showErrorMessage="1" sqref="B2:C2" xr:uid="{00000000-0002-0000-0600-000000000000}">
      <formula1>$L$9:$L$10</formula1>
    </dataValidation>
    <dataValidation type="list" allowBlank="1" showInputMessage="1" showErrorMessage="1" prompt="Selecione a área" sqref="B4" xr:uid="{00000000-0002-0000-0600-000001000000}">
      <formula1>"RURAL, URBANO"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headerFooter>
    <oddFooter>&amp;R_x000D_&amp;1#&amp;"Calibri"&amp;10&amp;K000000 Classificação: Direcionado</oddFooter>
  </headerFooter>
  <ignoredErrors>
    <ignoredError sqref="C6" evalError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Plan2"/>
  <dimension ref="A1:J35"/>
  <sheetViews>
    <sheetView showGridLines="0" topLeftCell="A18" zoomScaleNormal="100" workbookViewId="0">
      <selection activeCell="N25" sqref="N25"/>
    </sheetView>
  </sheetViews>
  <sheetFormatPr defaultColWidth="9.1796875" defaultRowHeight="14.5" x14ac:dyDescent="0.35"/>
  <cols>
    <col min="1" max="1" width="2.54296875" customWidth="1"/>
    <col min="6" max="6" width="7.54296875" customWidth="1"/>
    <col min="7" max="7" width="8.7265625" customWidth="1"/>
    <col min="8" max="9" width="18.1796875" customWidth="1"/>
    <col min="10" max="10" width="0.81640625" customWidth="1"/>
  </cols>
  <sheetData>
    <row r="1" spans="1:10" ht="15" thickBot="1" x14ac:dyDescent="0.4">
      <c r="A1" s="346" t="s">
        <v>16</v>
      </c>
      <c r="B1" s="346"/>
      <c r="C1" s="346"/>
      <c r="D1" s="346"/>
      <c r="E1" s="346"/>
      <c r="F1" s="346"/>
      <c r="G1" s="346"/>
      <c r="H1" s="346"/>
      <c r="I1" s="346"/>
      <c r="J1" s="15"/>
    </row>
    <row r="2" spans="1:10" ht="15.5" thickTop="1" thickBot="1" x14ac:dyDescent="0.4">
      <c r="A2" s="22" t="s">
        <v>17</v>
      </c>
      <c r="B2" s="22"/>
      <c r="C2" s="22"/>
      <c r="D2" s="23"/>
      <c r="E2" s="23"/>
      <c r="F2" s="351"/>
      <c r="G2" s="351"/>
      <c r="H2" s="23"/>
      <c r="I2" s="22"/>
      <c r="J2" s="15"/>
    </row>
    <row r="3" spans="1:10" ht="15.5" thickTop="1" thickBot="1" x14ac:dyDescent="0.4">
      <c r="A3" s="22" t="s">
        <v>18</v>
      </c>
      <c r="B3" s="22"/>
      <c r="C3" s="22"/>
      <c r="D3" s="23"/>
      <c r="E3" s="23"/>
      <c r="F3" s="352">
        <f ca="1">TODAY()</f>
        <v>45735</v>
      </c>
      <c r="G3" s="352"/>
      <c r="H3" s="23"/>
      <c r="I3" s="22"/>
      <c r="J3" s="15"/>
    </row>
    <row r="4" spans="1:10" ht="15.5" thickTop="1" thickBot="1" x14ac:dyDescent="0.4">
      <c r="A4" s="22" t="s">
        <v>19</v>
      </c>
      <c r="B4" s="22"/>
      <c r="C4" s="22"/>
      <c r="D4" s="23"/>
      <c r="E4" s="23"/>
      <c r="F4" s="351">
        <f>'1 - Solicitação'!H91</f>
        <v>0</v>
      </c>
      <c r="G4" s="351"/>
      <c r="H4" s="23" t="str">
        <f>VLOOKUP(F4,Dados!S1:T115,2,FALSE)</f>
        <v>EMPREITEIRA</v>
      </c>
      <c r="I4" s="22"/>
      <c r="J4" s="15"/>
    </row>
    <row r="5" spans="1:10" ht="15.5" thickTop="1" thickBot="1" x14ac:dyDescent="0.4">
      <c r="A5" s="22" t="s">
        <v>20</v>
      </c>
      <c r="B5" s="22"/>
      <c r="C5" s="22"/>
      <c r="D5" s="23"/>
      <c r="E5" s="23"/>
      <c r="F5" s="351" t="str">
        <f t="array" ref="F5">IF('1 - Solicitação'!K140="MONOFÁSICO","MONOFASICO",IF('1 - Solicitação'!K140="TRIFÁSICO",TRIFÁSICO,""))</f>
        <v/>
      </c>
      <c r="G5" s="351"/>
      <c r="H5" s="23"/>
      <c r="I5" s="22"/>
      <c r="J5" s="15"/>
    </row>
    <row r="6" spans="1:10" ht="15.5" thickTop="1" thickBot="1" x14ac:dyDescent="0.4">
      <c r="A6" s="23" t="s">
        <v>21</v>
      </c>
      <c r="B6" s="23"/>
      <c r="C6" s="23"/>
      <c r="D6" s="353">
        <f>'1 - Solicitação'!K142</f>
        <v>0</v>
      </c>
      <c r="E6" s="353"/>
      <c r="F6" s="353"/>
      <c r="G6" s="353"/>
      <c r="H6" s="353"/>
      <c r="I6" s="22"/>
      <c r="J6" s="15"/>
    </row>
    <row r="7" spans="1:10" ht="15.5" thickTop="1" thickBot="1" x14ac:dyDescent="0.4">
      <c r="A7" s="23" t="s">
        <v>22</v>
      </c>
      <c r="B7" s="23"/>
      <c r="C7" s="23"/>
      <c r="D7" s="353">
        <f>'1 - Solicitação'!K144</f>
        <v>0</v>
      </c>
      <c r="E7" s="353"/>
      <c r="F7" s="353"/>
      <c r="G7" s="353"/>
      <c r="H7" s="353"/>
      <c r="I7" s="22"/>
      <c r="J7" s="15"/>
    </row>
    <row r="8" spans="1:10" ht="15" thickTop="1" x14ac:dyDescent="0.35">
      <c r="A8" s="22" t="s">
        <v>23</v>
      </c>
      <c r="B8" s="22"/>
      <c r="C8" s="22"/>
      <c r="D8" s="354">
        <f>'1 - Solicitação'!K146</f>
        <v>0</v>
      </c>
      <c r="E8" s="354"/>
      <c r="F8" s="354"/>
      <c r="G8" s="354"/>
      <c r="H8" s="354"/>
      <c r="I8" s="22"/>
      <c r="J8" s="15"/>
    </row>
    <row r="9" spans="1:10" x14ac:dyDescent="0.35">
      <c r="A9" s="22" t="s">
        <v>24</v>
      </c>
      <c r="B9" s="22"/>
      <c r="C9" s="22"/>
      <c r="D9" s="355"/>
      <c r="E9" s="355"/>
      <c r="F9" s="355"/>
      <c r="G9" s="355"/>
      <c r="H9" s="355"/>
      <c r="I9" s="22"/>
      <c r="J9" s="15"/>
    </row>
    <row r="10" spans="1:10" ht="15" thickBot="1" x14ac:dyDescent="0.4">
      <c r="A10" s="22"/>
      <c r="B10" s="22"/>
      <c r="C10" s="22"/>
      <c r="D10" s="22"/>
      <c r="E10" s="22"/>
      <c r="F10" s="22"/>
      <c r="G10" s="22"/>
      <c r="H10" s="22"/>
      <c r="I10" s="22"/>
      <c r="J10" s="15"/>
    </row>
    <row r="11" spans="1:10" ht="15.5" thickTop="1" thickBot="1" x14ac:dyDescent="0.4">
      <c r="A11" s="22" t="s">
        <v>25</v>
      </c>
      <c r="B11" s="22"/>
      <c r="C11" s="22"/>
      <c r="D11" s="22"/>
      <c r="E11" s="22"/>
      <c r="F11" s="359">
        <f>'1 - Solicitação'!M55</f>
        <v>0</v>
      </c>
      <c r="G11" s="359"/>
      <c r="H11" s="22"/>
      <c r="I11" s="22"/>
      <c r="J11" s="15"/>
    </row>
    <row r="12" spans="1:10" ht="15.5" thickTop="1" thickBot="1" x14ac:dyDescent="0.4">
      <c r="A12" s="22" t="s">
        <v>26</v>
      </c>
      <c r="B12" s="22"/>
      <c r="C12" s="22"/>
      <c r="D12" s="22"/>
      <c r="E12" s="22"/>
      <c r="F12" s="359">
        <f>'1 - Solicitação'!M57</f>
        <v>0</v>
      </c>
      <c r="G12" s="359"/>
      <c r="H12" s="22"/>
      <c r="I12" s="22"/>
      <c r="J12" s="15"/>
    </row>
    <row r="13" spans="1:10" ht="15.5" thickTop="1" thickBot="1" x14ac:dyDescent="0.4">
      <c r="A13" s="22" t="s">
        <v>27</v>
      </c>
      <c r="B13" s="22"/>
      <c r="C13" s="22"/>
      <c r="D13" s="22"/>
      <c r="E13" s="22"/>
      <c r="F13" s="352" t="str">
        <f>IF('1 - Solicitação'!AF57="","",'1 - Solicitação'!AF57)</f>
        <v/>
      </c>
      <c r="G13" s="352"/>
      <c r="H13" s="22"/>
      <c r="I13" s="22"/>
      <c r="J13" s="15"/>
    </row>
    <row r="14" spans="1:10" ht="15.5" thickTop="1" thickBot="1" x14ac:dyDescent="0.4">
      <c r="A14" s="22" t="s">
        <v>28</v>
      </c>
      <c r="B14" s="22"/>
      <c r="C14" s="22"/>
      <c r="D14" s="22"/>
      <c r="E14" s="22"/>
      <c r="F14" s="350"/>
      <c r="G14" s="350"/>
      <c r="H14" s="22"/>
      <c r="I14" s="22"/>
      <c r="J14" s="15"/>
    </row>
    <row r="15" spans="1:10" ht="15.5" thickTop="1" thickBot="1" x14ac:dyDescent="0.4">
      <c r="A15" s="22" t="s">
        <v>29</v>
      </c>
      <c r="B15" s="22"/>
      <c r="C15" s="22"/>
      <c r="D15" s="22"/>
      <c r="E15" s="22"/>
      <c r="F15" s="350">
        <f>'1 - Solicitação'!I36</f>
        <v>0</v>
      </c>
      <c r="G15" s="350"/>
      <c r="H15" s="22"/>
      <c r="I15" s="22"/>
      <c r="J15" s="15"/>
    </row>
    <row r="16" spans="1:10" ht="15.5" thickTop="1" thickBot="1" x14ac:dyDescent="0.4">
      <c r="A16" s="22" t="s">
        <v>30</v>
      </c>
      <c r="B16" s="22"/>
      <c r="C16" s="22"/>
      <c r="D16" s="22"/>
      <c r="E16" s="22"/>
      <c r="F16" s="352"/>
      <c r="G16" s="352"/>
      <c r="H16" s="22"/>
      <c r="I16" s="22"/>
      <c r="J16" s="15"/>
    </row>
    <row r="17" spans="1:10" ht="15.5" thickTop="1" thickBot="1" x14ac:dyDescent="0.4">
      <c r="A17" s="22"/>
      <c r="B17" s="22"/>
      <c r="C17" s="22"/>
      <c r="D17" s="22"/>
      <c r="E17" s="22"/>
      <c r="F17" s="24"/>
      <c r="G17" s="24"/>
      <c r="H17" s="22"/>
      <c r="I17" s="22"/>
      <c r="J17" s="15"/>
    </row>
    <row r="18" spans="1:10" ht="15.5" thickTop="1" thickBot="1" x14ac:dyDescent="0.4">
      <c r="A18" s="349" t="s">
        <v>31</v>
      </c>
      <c r="B18" s="349"/>
      <c r="C18" s="349"/>
      <c r="D18" s="349"/>
      <c r="E18" s="349"/>
      <c r="F18" s="349"/>
      <c r="G18" s="349"/>
      <c r="H18" s="349"/>
      <c r="I18" s="349"/>
      <c r="J18" s="15"/>
    </row>
    <row r="19" spans="1:10" ht="15.5" thickTop="1" thickBot="1" x14ac:dyDescent="0.4">
      <c r="A19" s="1"/>
      <c r="B19" s="22" t="s">
        <v>32</v>
      </c>
      <c r="C19" s="22"/>
      <c r="D19" s="22"/>
      <c r="E19" s="22"/>
      <c r="F19" s="22"/>
      <c r="G19" s="22"/>
      <c r="H19" s="22"/>
      <c r="I19" s="22"/>
      <c r="J19" s="15"/>
    </row>
    <row r="20" spans="1:10" ht="15.5" thickTop="1" thickBot="1" x14ac:dyDescent="0.4">
      <c r="A20" s="1"/>
      <c r="B20" s="22" t="s">
        <v>33</v>
      </c>
      <c r="C20" s="22"/>
      <c r="D20" s="22"/>
      <c r="E20" s="22"/>
      <c r="F20" s="22"/>
      <c r="G20" s="22"/>
      <c r="H20" s="22"/>
      <c r="I20" s="22"/>
      <c r="J20" s="15"/>
    </row>
    <row r="21" spans="1:10" ht="15.5" thickTop="1" thickBot="1" x14ac:dyDescent="0.4">
      <c r="A21" s="1"/>
      <c r="B21" s="22" t="s">
        <v>34</v>
      </c>
      <c r="C21" s="22"/>
      <c r="D21" s="22"/>
      <c r="E21" s="22"/>
      <c r="F21" s="22"/>
      <c r="G21" s="22"/>
      <c r="H21" s="22"/>
      <c r="I21" s="22"/>
      <c r="J21" s="15"/>
    </row>
    <row r="22" spans="1:10" ht="15.5" thickTop="1" thickBot="1" x14ac:dyDescent="0.4">
      <c r="A22" s="1"/>
      <c r="B22" s="22" t="s">
        <v>35</v>
      </c>
      <c r="C22" s="22"/>
      <c r="D22" s="22"/>
      <c r="E22" s="22"/>
      <c r="F22" s="22"/>
      <c r="G22" s="22"/>
      <c r="H22" s="22"/>
      <c r="I22" s="22"/>
      <c r="J22" s="15"/>
    </row>
    <row r="23" spans="1:10" ht="15.5" thickTop="1" thickBot="1" x14ac:dyDescent="0.4">
      <c r="A23" s="1"/>
      <c r="B23" s="22" t="s">
        <v>36</v>
      </c>
      <c r="C23" s="22"/>
      <c r="D23" s="22"/>
      <c r="E23" s="22"/>
      <c r="F23" s="22"/>
      <c r="G23" s="22"/>
      <c r="H23" s="22"/>
      <c r="I23" s="22"/>
      <c r="J23" s="15"/>
    </row>
    <row r="24" spans="1:10" ht="15.5" thickTop="1" thickBot="1" x14ac:dyDescent="0.4">
      <c r="A24" s="1"/>
      <c r="B24" s="22" t="s">
        <v>37</v>
      </c>
      <c r="C24" s="22"/>
      <c r="D24" s="22"/>
      <c r="E24" s="22"/>
      <c r="F24" s="22"/>
      <c r="G24" s="22"/>
      <c r="H24" s="22"/>
      <c r="I24" s="22"/>
      <c r="J24" s="15"/>
    </row>
    <row r="25" spans="1:10" ht="15.5" thickTop="1" thickBot="1" x14ac:dyDescent="0.4">
      <c r="A25" s="1"/>
      <c r="B25" s="22" t="s">
        <v>38</v>
      </c>
      <c r="C25" s="22"/>
      <c r="D25" s="22"/>
      <c r="E25" s="22"/>
      <c r="F25" s="22"/>
      <c r="G25" s="22"/>
      <c r="H25" s="22"/>
      <c r="I25" s="22"/>
      <c r="J25" s="15"/>
    </row>
    <row r="26" spans="1:10" ht="15.5" thickTop="1" thickBot="1" x14ac:dyDescent="0.4">
      <c r="A26" s="1"/>
      <c r="B26" s="22" t="s">
        <v>39</v>
      </c>
      <c r="C26" s="22"/>
      <c r="D26" s="22"/>
      <c r="E26" s="22"/>
      <c r="F26" s="22"/>
      <c r="G26" s="22"/>
      <c r="H26" s="22"/>
      <c r="I26" s="22"/>
      <c r="J26" s="15"/>
    </row>
    <row r="27" spans="1:10" ht="15.5" thickTop="1" thickBot="1" x14ac:dyDescent="0.4">
      <c r="A27" s="1"/>
      <c r="B27" s="22" t="s">
        <v>40</v>
      </c>
      <c r="C27" s="22"/>
      <c r="D27" s="22"/>
      <c r="E27" s="22"/>
      <c r="F27" s="22"/>
      <c r="G27" s="22"/>
      <c r="H27" s="22"/>
      <c r="I27" s="22"/>
      <c r="J27" s="15"/>
    </row>
    <row r="28" spans="1:10" ht="15.5" thickTop="1" thickBot="1" x14ac:dyDescent="0.4">
      <c r="A28" s="1"/>
      <c r="B28" s="22" t="s">
        <v>41</v>
      </c>
      <c r="C28" s="22"/>
      <c r="D28" s="22"/>
      <c r="E28" s="22"/>
      <c r="F28" s="22"/>
      <c r="G28" s="22"/>
      <c r="H28" s="22"/>
      <c r="I28" s="22"/>
      <c r="J28" s="15"/>
    </row>
    <row r="29" spans="1:10" ht="15" thickTop="1" x14ac:dyDescent="0.35">
      <c r="A29" s="22"/>
      <c r="B29" s="22"/>
      <c r="C29" s="22"/>
      <c r="D29" s="22"/>
      <c r="E29" s="22"/>
      <c r="F29" s="22"/>
      <c r="G29" s="22"/>
      <c r="H29" s="22"/>
      <c r="I29" s="22"/>
      <c r="J29" s="15"/>
    </row>
    <row r="30" spans="1:10" ht="15" thickBot="1" x14ac:dyDescent="0.4">
      <c r="A30" s="25" t="s">
        <v>42</v>
      </c>
      <c r="B30" s="25"/>
      <c r="C30" s="25"/>
      <c r="D30" s="25"/>
      <c r="E30" s="25"/>
      <c r="F30" s="25"/>
      <c r="G30" s="25"/>
      <c r="H30" s="25"/>
      <c r="I30" s="25"/>
      <c r="J30" s="15"/>
    </row>
    <row r="31" spans="1:10" ht="15.5" thickTop="1" thickBot="1" x14ac:dyDescent="0.4">
      <c r="A31" s="96" t="s">
        <v>43</v>
      </c>
      <c r="B31" s="96"/>
      <c r="C31" s="360" t="str">
        <f>TEXT('1 - Solicitação'!K74,"@")</f>
        <v>0</v>
      </c>
      <c r="D31" s="361"/>
      <c r="E31" s="361"/>
      <c r="F31" s="361"/>
      <c r="G31" s="361"/>
      <c r="H31" s="96"/>
      <c r="I31" s="96"/>
      <c r="J31" s="15"/>
    </row>
    <row r="32" spans="1:10" ht="15.5" thickTop="1" thickBot="1" x14ac:dyDescent="0.4">
      <c r="A32" s="96" t="s">
        <v>44</v>
      </c>
      <c r="B32" s="96"/>
      <c r="C32" s="356">
        <f>'1 - Solicitação'!P76</f>
        <v>0</v>
      </c>
      <c r="D32" s="357"/>
      <c r="E32" s="96"/>
      <c r="F32" s="96" t="s">
        <v>45</v>
      </c>
      <c r="G32" s="96"/>
      <c r="H32" s="100">
        <f>'1 - Solicitação'!AD76</f>
        <v>0</v>
      </c>
      <c r="I32" s="96"/>
      <c r="J32" s="15"/>
    </row>
    <row r="33" spans="1:10" ht="15.5" thickTop="1" thickBot="1" x14ac:dyDescent="0.4">
      <c r="A33" s="96" t="s">
        <v>43</v>
      </c>
      <c r="B33" s="96"/>
      <c r="C33" s="358" t="str">
        <f>TEXT('1 - Solicitação'!K78,"@")</f>
        <v>0</v>
      </c>
      <c r="D33" s="358"/>
      <c r="E33" s="358"/>
      <c r="F33" s="358"/>
      <c r="G33" s="358"/>
      <c r="H33" s="96"/>
      <c r="I33" s="96"/>
      <c r="J33" s="15"/>
    </row>
    <row r="34" spans="1:10" ht="15.5" thickTop="1" thickBot="1" x14ac:dyDescent="0.4">
      <c r="A34" s="96" t="s">
        <v>44</v>
      </c>
      <c r="B34" s="96"/>
      <c r="C34" s="356">
        <f>'1 - Solicitação'!P80</f>
        <v>0</v>
      </c>
      <c r="D34" s="357"/>
      <c r="E34" s="96"/>
      <c r="F34" s="96" t="s">
        <v>45</v>
      </c>
      <c r="G34" s="96"/>
      <c r="H34" s="100">
        <f>'1 - Solicitação'!AD80</f>
        <v>0</v>
      </c>
      <c r="I34" s="96"/>
      <c r="J34" s="15"/>
    </row>
    <row r="35" spans="1:10" ht="4.5" customHeight="1" thickTop="1" x14ac:dyDescent="0.35">
      <c r="A35" s="97"/>
      <c r="B35" s="97"/>
      <c r="C35" s="97"/>
      <c r="D35" s="97"/>
      <c r="E35" s="97"/>
      <c r="F35" s="97"/>
      <c r="G35" s="97"/>
      <c r="H35" s="97"/>
      <c r="I35" s="97"/>
      <c r="J35" s="15"/>
    </row>
  </sheetData>
  <sheetProtection sheet="1" formatCells="0" formatColumns="0" formatRows="0"/>
  <mergeCells count="19">
    <mergeCell ref="C32:D32"/>
    <mergeCell ref="C33:G33"/>
    <mergeCell ref="C34:D34"/>
    <mergeCell ref="F11:G11"/>
    <mergeCell ref="F12:G12"/>
    <mergeCell ref="F13:G13"/>
    <mergeCell ref="F14:G14"/>
    <mergeCell ref="F16:G16"/>
    <mergeCell ref="C31:G31"/>
    <mergeCell ref="A1:I1"/>
    <mergeCell ref="A18:I18"/>
    <mergeCell ref="F15:G15"/>
    <mergeCell ref="F2:G2"/>
    <mergeCell ref="F3:G3"/>
    <mergeCell ref="F4:G4"/>
    <mergeCell ref="F5:G5"/>
    <mergeCell ref="D6:H6"/>
    <mergeCell ref="D7:H7"/>
    <mergeCell ref="D8:H9"/>
  </mergeCells>
  <dataValidations count="8">
    <dataValidation type="decimal" operator="greaterThan" allowBlank="1" showInputMessage="1" showErrorMessage="1" errorTitle="Erro" error="Formato numerico não aceito. Por favor digite um valor válido." sqref="F11:G12" xr:uid="{00000000-0002-0000-0700-000000000000}">
      <formula1>0</formula1>
    </dataValidation>
    <dataValidation type="date" operator="greaterThan" allowBlank="1" showInputMessage="1" showErrorMessage="1" errorTitle="Erro" error="Formato de data não aceito. Por favor, digite uma data válida." sqref="F3:G3" xr:uid="{00000000-0002-0000-0700-000001000000}">
      <formula1>36161</formula1>
    </dataValidation>
    <dataValidation type="list" allowBlank="1" showInputMessage="1" showErrorMessage="1" errorTitle="Erro" error="Texto livre não permitido. Por favor, selecione um item da lista." sqref="A19:A28" xr:uid="{00000000-0002-0000-0700-000002000000}">
      <formula1>"X"</formula1>
    </dataValidation>
    <dataValidation type="list" allowBlank="1" showInputMessage="1" showErrorMessage="1" errorTitle="Erro" error="Texto livre não permitido. Por favor, selecione um item da lista." sqref="F2" xr:uid="{00000000-0002-0000-0700-000003000000}">
      <formula1>"APROVADO,REPROVADO"</formula1>
    </dataValidation>
    <dataValidation type="textLength" operator="lessThan" allowBlank="1" showInputMessage="1" showErrorMessage="1" errorTitle="Tamanho Excedido" error="Máximo 50 caracteres. Utilize abreviatura nos nomes intermediários." sqref="C31:G31 C33:G33" xr:uid="{00000000-0002-0000-0700-000004000000}">
      <formula1>51</formula1>
    </dataValidation>
    <dataValidation operator="lessThan" allowBlank="1" showInputMessage="1" showErrorMessage="1" errorTitle="Tamanho Excedido" error="Máximo 10 caracteres para este campo. Utilize apenas números." sqref="C32:D32 C34:D34" xr:uid="{00000000-0002-0000-0700-000005000000}"/>
    <dataValidation type="whole" operator="greaterThan" allowBlank="1" showInputMessage="1" showErrorMessage="1" prompt="Digite código da empreiteira cadastrada no Grupo de Mercadoria 0832 - OBRAS PART" sqref="F4:G4" xr:uid="{00000000-0002-0000-0700-000006000000}">
      <formula1>0</formula1>
    </dataValidation>
    <dataValidation allowBlank="1" showInputMessage="1" showErrorMessage="1" errorTitle="Erro" error="Texto livre não permitido. Por favor, selecione um item da lista." prompt="Selecione o sistema conforme projeto" sqref="F5:G5" xr:uid="{00000000-0002-0000-0700-000007000000}"/>
  </dataValidations>
  <pageMargins left="0.511811024" right="0.511811024" top="0.78740157499999996" bottom="0.78740157499999996" header="0.31496062000000002" footer="0.31496062000000002"/>
  <pageSetup paperSize="9" orientation="portrait" r:id="rId1"/>
  <headerFooter>
    <oddFooter>&amp;R_x000D_&amp;1#&amp;"Calibri"&amp;10&amp;K000000 Classificação: Direcionado</oddFooter>
  </headerFooter>
  <drawing r:id="rId2"/>
  <legacyDrawing r:id="rId3"/>
  <controls>
    <mc:AlternateContent xmlns:mc="http://schemas.openxmlformats.org/markup-compatibility/2006">
      <mc:Choice Requires="x14">
        <control shapeId="2050" r:id="rId4" name="CheckBox1">
          <controlPr defaultSize="0" autoLine="0" r:id="rId5">
            <anchor moveWithCells="1">
              <from>
                <xdr:col>0</xdr:col>
                <xdr:colOff>12700</xdr:colOff>
                <xdr:row>18</xdr:row>
                <xdr:rowOff>19050</xdr:rowOff>
              </from>
              <to>
                <xdr:col>0</xdr:col>
                <xdr:colOff>165100</xdr:colOff>
                <xdr:row>19</xdr:row>
                <xdr:rowOff>0</xdr:rowOff>
              </to>
            </anchor>
          </controlPr>
        </control>
      </mc:Choice>
      <mc:Fallback>
        <control shapeId="2050" r:id="rId4" name="CheckBox1"/>
      </mc:Fallback>
    </mc:AlternateContent>
    <mc:AlternateContent xmlns:mc="http://schemas.openxmlformats.org/markup-compatibility/2006">
      <mc:Choice Requires="x14">
        <control shapeId="2051" r:id="rId6" name="CheckBox2">
          <controlPr defaultSize="0" autoLine="0" r:id="rId7">
            <anchor moveWithCells="1">
              <from>
                <xdr:col>0</xdr:col>
                <xdr:colOff>12700</xdr:colOff>
                <xdr:row>19</xdr:row>
                <xdr:rowOff>19050</xdr:rowOff>
              </from>
              <to>
                <xdr:col>0</xdr:col>
                <xdr:colOff>165100</xdr:colOff>
                <xdr:row>20</xdr:row>
                <xdr:rowOff>0</xdr:rowOff>
              </to>
            </anchor>
          </controlPr>
        </control>
      </mc:Choice>
      <mc:Fallback>
        <control shapeId="2051" r:id="rId6" name="CheckBox2"/>
      </mc:Fallback>
    </mc:AlternateContent>
    <mc:AlternateContent xmlns:mc="http://schemas.openxmlformats.org/markup-compatibility/2006">
      <mc:Choice Requires="x14">
        <control shapeId="2052" r:id="rId8" name="CheckBox3">
          <controlPr defaultSize="0" autoLine="0" r:id="rId9">
            <anchor moveWithCells="1">
              <from>
                <xdr:col>0</xdr:col>
                <xdr:colOff>12700</xdr:colOff>
                <xdr:row>20</xdr:row>
                <xdr:rowOff>12700</xdr:rowOff>
              </from>
              <to>
                <xdr:col>0</xdr:col>
                <xdr:colOff>165100</xdr:colOff>
                <xdr:row>21</xdr:row>
                <xdr:rowOff>0</xdr:rowOff>
              </to>
            </anchor>
          </controlPr>
        </control>
      </mc:Choice>
      <mc:Fallback>
        <control shapeId="2052" r:id="rId8" name="CheckBox3"/>
      </mc:Fallback>
    </mc:AlternateContent>
    <mc:AlternateContent xmlns:mc="http://schemas.openxmlformats.org/markup-compatibility/2006">
      <mc:Choice Requires="x14">
        <control shapeId="2053" r:id="rId10" name="CheckBox4">
          <controlPr defaultSize="0" autoLine="0" r:id="rId9">
            <anchor moveWithCells="1">
              <from>
                <xdr:col>0</xdr:col>
                <xdr:colOff>19050</xdr:colOff>
                <xdr:row>21</xdr:row>
                <xdr:rowOff>12700</xdr:rowOff>
              </from>
              <to>
                <xdr:col>0</xdr:col>
                <xdr:colOff>171450</xdr:colOff>
                <xdr:row>22</xdr:row>
                <xdr:rowOff>0</xdr:rowOff>
              </to>
            </anchor>
          </controlPr>
        </control>
      </mc:Choice>
      <mc:Fallback>
        <control shapeId="2053" r:id="rId10" name="CheckBox4"/>
      </mc:Fallback>
    </mc:AlternateContent>
    <mc:AlternateContent xmlns:mc="http://schemas.openxmlformats.org/markup-compatibility/2006">
      <mc:Choice Requires="x14">
        <control shapeId="2054" r:id="rId11" name="CheckBox5">
          <controlPr defaultSize="0" autoLine="0" r:id="rId5">
            <anchor moveWithCells="1">
              <from>
                <xdr:col>0</xdr:col>
                <xdr:colOff>12700</xdr:colOff>
                <xdr:row>22</xdr:row>
                <xdr:rowOff>19050</xdr:rowOff>
              </from>
              <to>
                <xdr:col>0</xdr:col>
                <xdr:colOff>165100</xdr:colOff>
                <xdr:row>23</xdr:row>
                <xdr:rowOff>0</xdr:rowOff>
              </to>
            </anchor>
          </controlPr>
        </control>
      </mc:Choice>
      <mc:Fallback>
        <control shapeId="2054" r:id="rId11" name="CheckBox5"/>
      </mc:Fallback>
    </mc:AlternateContent>
    <mc:AlternateContent xmlns:mc="http://schemas.openxmlformats.org/markup-compatibility/2006">
      <mc:Choice Requires="x14">
        <control shapeId="2055" r:id="rId12" name="CheckBox6">
          <controlPr defaultSize="0" autoLine="0" r:id="rId5">
            <anchor moveWithCells="1">
              <from>
                <xdr:col>0</xdr:col>
                <xdr:colOff>12700</xdr:colOff>
                <xdr:row>23</xdr:row>
                <xdr:rowOff>19050</xdr:rowOff>
              </from>
              <to>
                <xdr:col>0</xdr:col>
                <xdr:colOff>165100</xdr:colOff>
                <xdr:row>24</xdr:row>
                <xdr:rowOff>0</xdr:rowOff>
              </to>
            </anchor>
          </controlPr>
        </control>
      </mc:Choice>
      <mc:Fallback>
        <control shapeId="2055" r:id="rId12" name="CheckBox6"/>
      </mc:Fallback>
    </mc:AlternateContent>
    <mc:AlternateContent xmlns:mc="http://schemas.openxmlformats.org/markup-compatibility/2006">
      <mc:Choice Requires="x14">
        <control shapeId="2056" r:id="rId13" name="CheckBox7">
          <controlPr defaultSize="0" autoLine="0" r:id="rId9">
            <anchor moveWithCells="1">
              <from>
                <xdr:col>0</xdr:col>
                <xdr:colOff>12700</xdr:colOff>
                <xdr:row>24</xdr:row>
                <xdr:rowOff>12700</xdr:rowOff>
              </from>
              <to>
                <xdr:col>0</xdr:col>
                <xdr:colOff>165100</xdr:colOff>
                <xdr:row>25</xdr:row>
                <xdr:rowOff>0</xdr:rowOff>
              </to>
            </anchor>
          </controlPr>
        </control>
      </mc:Choice>
      <mc:Fallback>
        <control shapeId="2056" r:id="rId13" name="CheckBox7"/>
      </mc:Fallback>
    </mc:AlternateContent>
    <mc:AlternateContent xmlns:mc="http://schemas.openxmlformats.org/markup-compatibility/2006">
      <mc:Choice Requires="x14">
        <control shapeId="2057" r:id="rId14" name="CheckBox8">
          <controlPr defaultSize="0" autoLine="0" r:id="rId15">
            <anchor moveWithCells="1">
              <from>
                <xdr:col>0</xdr:col>
                <xdr:colOff>12700</xdr:colOff>
                <xdr:row>25</xdr:row>
                <xdr:rowOff>12700</xdr:rowOff>
              </from>
              <to>
                <xdr:col>0</xdr:col>
                <xdr:colOff>165100</xdr:colOff>
                <xdr:row>26</xdr:row>
                <xdr:rowOff>0</xdr:rowOff>
              </to>
            </anchor>
          </controlPr>
        </control>
      </mc:Choice>
      <mc:Fallback>
        <control shapeId="2057" r:id="rId14" name="CheckBox8"/>
      </mc:Fallback>
    </mc:AlternateContent>
    <mc:AlternateContent xmlns:mc="http://schemas.openxmlformats.org/markup-compatibility/2006">
      <mc:Choice Requires="x14">
        <control shapeId="2058" r:id="rId16" name="CheckBox9">
          <controlPr defaultSize="0" autoLine="0" r:id="rId5">
            <anchor moveWithCells="1">
              <from>
                <xdr:col>0</xdr:col>
                <xdr:colOff>12700</xdr:colOff>
                <xdr:row>26</xdr:row>
                <xdr:rowOff>19050</xdr:rowOff>
              </from>
              <to>
                <xdr:col>0</xdr:col>
                <xdr:colOff>165100</xdr:colOff>
                <xdr:row>27</xdr:row>
                <xdr:rowOff>0</xdr:rowOff>
              </to>
            </anchor>
          </controlPr>
        </control>
      </mc:Choice>
      <mc:Fallback>
        <control shapeId="2058" r:id="rId16" name="CheckBox9"/>
      </mc:Fallback>
    </mc:AlternateContent>
    <mc:AlternateContent xmlns:mc="http://schemas.openxmlformats.org/markup-compatibility/2006">
      <mc:Choice Requires="x14">
        <control shapeId="2059" r:id="rId17" name="CheckBox10">
          <controlPr defaultSize="0" autoLine="0" r:id="rId15">
            <anchor moveWithCells="1">
              <from>
                <xdr:col>0</xdr:col>
                <xdr:colOff>12700</xdr:colOff>
                <xdr:row>27</xdr:row>
                <xdr:rowOff>12700</xdr:rowOff>
              </from>
              <to>
                <xdr:col>0</xdr:col>
                <xdr:colOff>165100</xdr:colOff>
                <xdr:row>28</xdr:row>
                <xdr:rowOff>0</xdr:rowOff>
              </to>
            </anchor>
          </controlPr>
        </control>
      </mc:Choice>
      <mc:Fallback>
        <control shapeId="2059" r:id="rId17" name="CheckBox10"/>
      </mc:Fallback>
    </mc:AlternateContent>
  </controls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Plan3"/>
  <dimension ref="A1:I19"/>
  <sheetViews>
    <sheetView showGridLines="0" workbookViewId="0">
      <selection activeCell="K12" sqref="K12"/>
    </sheetView>
  </sheetViews>
  <sheetFormatPr defaultColWidth="9.1796875" defaultRowHeight="14.5" x14ac:dyDescent="0.35"/>
  <sheetData>
    <row r="1" spans="1:9" ht="15" thickBot="1" x14ac:dyDescent="0.4">
      <c r="A1" s="346" t="s">
        <v>46</v>
      </c>
      <c r="B1" s="346"/>
      <c r="C1" s="346"/>
      <c r="D1" s="346"/>
      <c r="E1" s="346"/>
      <c r="F1" s="346"/>
      <c r="G1" s="346"/>
      <c r="H1" s="346"/>
      <c r="I1" s="346"/>
    </row>
    <row r="2" spans="1:9" ht="15.5" thickTop="1" thickBot="1" x14ac:dyDescent="0.4">
      <c r="A2" s="18" t="s">
        <v>47</v>
      </c>
      <c r="B2" s="18"/>
      <c r="C2" s="18"/>
      <c r="D2" s="19" t="s">
        <v>1501</v>
      </c>
      <c r="E2" s="20"/>
      <c r="F2" s="20"/>
      <c r="G2" s="20"/>
      <c r="H2" s="20"/>
      <c r="I2" s="20"/>
    </row>
    <row r="3" spans="1:9" ht="15.5" thickTop="1" thickBot="1" x14ac:dyDescent="0.4">
      <c r="A3" s="21" t="s">
        <v>48</v>
      </c>
      <c r="B3" s="21"/>
      <c r="C3" s="21"/>
      <c r="D3" s="371">
        <f>'1 - Solicitação'!H110</f>
        <v>0</v>
      </c>
      <c r="E3" s="371"/>
      <c r="F3" s="371"/>
      <c r="G3" s="371"/>
      <c r="H3" s="371"/>
      <c r="I3" s="20"/>
    </row>
    <row r="4" spans="1:9" ht="15.5" thickTop="1" thickBot="1" x14ac:dyDescent="0.4">
      <c r="A4" s="21" t="s">
        <v>49</v>
      </c>
      <c r="B4" s="21"/>
      <c r="C4" s="21"/>
      <c r="D4" s="371"/>
      <c r="E4" s="371"/>
      <c r="F4" s="371"/>
      <c r="G4" s="371"/>
      <c r="H4" s="371"/>
      <c r="I4" s="20"/>
    </row>
    <row r="5" spans="1:9" ht="15.5" thickTop="1" thickBot="1" x14ac:dyDescent="0.4">
      <c r="A5" s="21" t="s">
        <v>50</v>
      </c>
      <c r="B5" s="21"/>
      <c r="C5" s="21"/>
      <c r="D5" s="371">
        <f>'1 - Solicitação'!M100</f>
        <v>0</v>
      </c>
      <c r="E5" s="371"/>
      <c r="F5" s="371"/>
      <c r="G5" s="371"/>
      <c r="H5" s="371"/>
      <c r="I5" s="20"/>
    </row>
    <row r="6" spans="1:9" ht="15" thickTop="1" x14ac:dyDescent="0.35">
      <c r="A6" s="21" t="s">
        <v>51</v>
      </c>
      <c r="B6" s="21"/>
      <c r="C6" s="21"/>
      <c r="D6" s="372">
        <f>'1 - Solicitação'!S72</f>
        <v>0</v>
      </c>
      <c r="E6" s="372"/>
      <c r="F6" s="372"/>
      <c r="G6" s="372"/>
      <c r="H6" s="372"/>
      <c r="I6" s="20"/>
    </row>
    <row r="7" spans="1:9" ht="15" thickBot="1" x14ac:dyDescent="0.4">
      <c r="A7" s="20"/>
      <c r="B7" s="20"/>
      <c r="C7" s="20"/>
      <c r="D7" s="20"/>
      <c r="E7" s="20"/>
      <c r="F7" s="20"/>
      <c r="G7" s="20"/>
      <c r="H7" s="20"/>
      <c r="I7" s="20"/>
    </row>
    <row r="8" spans="1:9" ht="15" thickTop="1" x14ac:dyDescent="0.35">
      <c r="A8" s="20" t="s">
        <v>52</v>
      </c>
      <c r="B8" s="20"/>
      <c r="C8" s="20"/>
      <c r="D8" s="362"/>
      <c r="E8" s="363"/>
      <c r="F8" s="363"/>
      <c r="G8" s="363"/>
      <c r="H8" s="364"/>
      <c r="I8" s="20"/>
    </row>
    <row r="9" spans="1:9" x14ac:dyDescent="0.35">
      <c r="A9" s="20"/>
      <c r="B9" s="20"/>
      <c r="C9" s="20"/>
      <c r="D9" s="365"/>
      <c r="E9" s="366"/>
      <c r="F9" s="366"/>
      <c r="G9" s="366"/>
      <c r="H9" s="367"/>
      <c r="I9" s="20"/>
    </row>
    <row r="10" spans="1:9" x14ac:dyDescent="0.35">
      <c r="A10" s="20"/>
      <c r="B10" s="20"/>
      <c r="C10" s="20"/>
      <c r="D10" s="365"/>
      <c r="E10" s="366"/>
      <c r="F10" s="366"/>
      <c r="G10" s="366"/>
      <c r="H10" s="367"/>
      <c r="I10" s="20"/>
    </row>
    <row r="11" spans="1:9" x14ac:dyDescent="0.35">
      <c r="A11" s="20"/>
      <c r="B11" s="20"/>
      <c r="C11" s="20"/>
      <c r="D11" s="365"/>
      <c r="E11" s="366"/>
      <c r="F11" s="366"/>
      <c r="G11" s="366"/>
      <c r="H11" s="367"/>
      <c r="I11" s="20"/>
    </row>
    <row r="12" spans="1:9" x14ac:dyDescent="0.35">
      <c r="A12" s="20"/>
      <c r="B12" s="20"/>
      <c r="C12" s="20"/>
      <c r="D12" s="365"/>
      <c r="E12" s="366"/>
      <c r="F12" s="366"/>
      <c r="G12" s="366"/>
      <c r="H12" s="367"/>
      <c r="I12" s="20"/>
    </row>
    <row r="13" spans="1:9" x14ac:dyDescent="0.35">
      <c r="A13" s="20"/>
      <c r="B13" s="20"/>
      <c r="C13" s="20"/>
      <c r="D13" s="365"/>
      <c r="E13" s="366"/>
      <c r="F13" s="366"/>
      <c r="G13" s="366"/>
      <c r="H13" s="367"/>
      <c r="I13" s="20"/>
    </row>
    <row r="14" spans="1:9" x14ac:dyDescent="0.35">
      <c r="A14" s="20"/>
      <c r="B14" s="20"/>
      <c r="C14" s="20"/>
      <c r="D14" s="365"/>
      <c r="E14" s="366"/>
      <c r="F14" s="366"/>
      <c r="G14" s="366"/>
      <c r="H14" s="367"/>
      <c r="I14" s="20"/>
    </row>
    <row r="15" spans="1:9" x14ac:dyDescent="0.35">
      <c r="A15" s="20"/>
      <c r="B15" s="20"/>
      <c r="C15" s="20"/>
      <c r="D15" s="365"/>
      <c r="E15" s="366"/>
      <c r="F15" s="366"/>
      <c r="G15" s="366"/>
      <c r="H15" s="367"/>
      <c r="I15" s="20"/>
    </row>
    <row r="16" spans="1:9" x14ac:dyDescent="0.35">
      <c r="A16" s="20"/>
      <c r="B16" s="20"/>
      <c r="C16" s="20"/>
      <c r="D16" s="365"/>
      <c r="E16" s="366"/>
      <c r="F16" s="366"/>
      <c r="G16" s="366"/>
      <c r="H16" s="367"/>
      <c r="I16" s="20"/>
    </row>
    <row r="17" spans="1:9" x14ac:dyDescent="0.35">
      <c r="A17" s="20"/>
      <c r="B17" s="20"/>
      <c r="C17" s="20"/>
      <c r="D17" s="365"/>
      <c r="E17" s="366"/>
      <c r="F17" s="366"/>
      <c r="G17" s="366"/>
      <c r="H17" s="367"/>
      <c r="I17" s="20"/>
    </row>
    <row r="18" spans="1:9" ht="15" thickBot="1" x14ac:dyDescent="0.4">
      <c r="A18" s="20"/>
      <c r="B18" s="20"/>
      <c r="C18" s="20"/>
      <c r="D18" s="368"/>
      <c r="E18" s="369"/>
      <c r="F18" s="369"/>
      <c r="G18" s="369"/>
      <c r="H18" s="370"/>
      <c r="I18" s="20"/>
    </row>
    <row r="19" spans="1:9" ht="15" thickTop="1" x14ac:dyDescent="0.35">
      <c r="A19" s="20"/>
      <c r="B19" s="20"/>
      <c r="C19" s="20"/>
      <c r="D19" s="20"/>
      <c r="E19" s="20"/>
      <c r="F19" s="20"/>
      <c r="G19" s="20"/>
      <c r="H19" s="20"/>
      <c r="I19" s="20"/>
    </row>
  </sheetData>
  <sheetProtection sheet="1" formatCells="0" formatColumns="0" formatRows="0"/>
  <mergeCells count="6">
    <mergeCell ref="D8:H18"/>
    <mergeCell ref="A1:I1"/>
    <mergeCell ref="D3:H3"/>
    <mergeCell ref="D4:H4"/>
    <mergeCell ref="D5:H5"/>
    <mergeCell ref="D6:H6"/>
  </mergeCells>
  <pageMargins left="0.511811024" right="0.511811024" top="0.78740157499999996" bottom="0.78740157499999996" header="0.31496062000000002" footer="0.31496062000000002"/>
  <headerFooter>
    <oddFooter>&amp;R_x000D_&amp;1#&amp;"Calibri"&amp;10&amp;K000000 Classificação: Direcionado</oddFooter>
  </headerFooter>
  <legacy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LongProperties xmlns="http://schemas.microsoft.com/office/2006/metadata/longProperties"/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8AB1B5145935F44924131F178ED13EA" ma:contentTypeVersion="3" ma:contentTypeDescription="Crie um novo documento." ma:contentTypeScope="" ma:versionID="ae7ad6f47e9e957e9daf7cae17d00237">
  <xsd:schema xmlns:xsd="http://www.w3.org/2001/XMLSchema" xmlns:xs="http://www.w3.org/2001/XMLSchema" xmlns:p="http://schemas.microsoft.com/office/2006/metadata/properties" xmlns:ns1="http://schemas.microsoft.com/sharepoint/v3" xmlns:ns2="58259777-d46c-4e0d-b25d-2e4e5ef692ed" targetNamespace="http://schemas.microsoft.com/office/2006/metadata/properties" ma:root="true" ma:fieldsID="4ef3d0fe069ce4003f063098c525d2ae" ns1:_="" ns2:_="">
    <xsd:import namespace="http://schemas.microsoft.com/sharepoint/v3"/>
    <xsd:import namespace="58259777-d46c-4e0d-b25d-2e4e5ef692ed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11" nillable="true" ma:displayName="Agendamento de Data de Início" ma:internalName="PublishingStartDate">
      <xsd:simpleType>
        <xsd:restriction base="dms:Unknown"/>
      </xsd:simpleType>
    </xsd:element>
    <xsd:element name="PublishingExpirationDate" ma:index="12" nillable="true" ma:displayName="Agendamento de Data de Término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8259777-d46c-4e0d-b25d-2e4e5ef692ed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a ID do Documento" ma:description="O valor da ID do documento atribuída a este item." ma:internalName="_dlc_DocId" ma:readOnly="true">
      <xsd:simpleType>
        <xsd:restriction base="dms:Text"/>
      </xsd:simpleType>
    </xsd:element>
    <xsd:element name="_dlc_DocIdUrl" ma:index="9" nillable="true" ma:displayName="ID do Documento" ma:description="Link permanente par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1CD48614-F226-4FDC-A38F-4B475E37843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6E95F11-2F08-478A-8D59-4C102F76F7C1}">
  <ds:schemaRefs>
    <ds:schemaRef ds:uri="http://schemas.microsoft.com/office/2006/metadata/longProperties"/>
  </ds:schemaRefs>
</ds:datastoreItem>
</file>

<file path=customXml/itemProps3.xml><?xml version="1.0" encoding="utf-8"?>
<ds:datastoreItem xmlns:ds="http://schemas.openxmlformats.org/officeDocument/2006/customXml" ds:itemID="{8E60B10B-3E27-4580-9528-DC7E625DC7B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58259777-d46c-4e0d-b25d-2e4e5ef692e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B660E572-F0E9-41C6-A839-CB8CAEFFDA70}">
  <ds:schemaRefs>
    <ds:schemaRef ds:uri="http://schemas.microsoft.com/sharepoint/events"/>
  </ds:schemaRefs>
</ds:datastoreItem>
</file>

<file path=customXml/itemProps5.xml><?xml version="1.0" encoding="utf-8"?>
<ds:datastoreItem xmlns:ds="http://schemas.openxmlformats.org/officeDocument/2006/customXml" ds:itemID="{EA396540-1BF0-4667-8B3E-649EB035F3FE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</ds:schemaRefs>
</ds:datastoreItem>
</file>

<file path=docMetadata/LabelInfo.xml><?xml version="1.0" encoding="utf-8"?>
<clbl:labelList xmlns:clbl="http://schemas.microsoft.com/office/2020/mipLabelMetadata">
  <clbl:label id="{723fd9ce-6d6d-415e-88a7-385d6d41dc16}" enabled="1" method="Privileged" siteId="{97ce2340-9c1d-45b1-a835-7ea811b6fe9a}" contentBits="2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11</vt:i4>
      </vt:variant>
      <vt:variant>
        <vt:lpstr>Intervalos Nomeados</vt:lpstr>
      </vt:variant>
      <vt:variant>
        <vt:i4>15</vt:i4>
      </vt:variant>
    </vt:vector>
  </HeadingPairs>
  <TitlesOfParts>
    <vt:vector size="26" baseType="lpstr">
      <vt:lpstr>Dados</vt:lpstr>
      <vt:lpstr>Validação</vt:lpstr>
      <vt:lpstr>Ramo_Atividade</vt:lpstr>
      <vt:lpstr>1 - Solicitação</vt:lpstr>
      <vt:lpstr>Municípios</vt:lpstr>
      <vt:lpstr>Tbl_Cabos</vt:lpstr>
      <vt:lpstr>2 - Uso Cemig - Dados Comp</vt:lpstr>
      <vt:lpstr>3 - Uso Cemig - Obras Particul</vt:lpstr>
      <vt:lpstr>4 - Uso Cemig -Dados Complement</vt:lpstr>
      <vt:lpstr>5 - Uso Cemig - Mão de Obra(US)</vt:lpstr>
      <vt:lpstr>6 - Uso Cemig - Dados Téc</vt:lpstr>
      <vt:lpstr>CABEC_CABOS_POR_TIPO_REDE</vt:lpstr>
      <vt:lpstr>CABEC_TIPOS_REDES</vt:lpstr>
      <vt:lpstr>CABEÇALHO_ESTADOS</vt:lpstr>
      <vt:lpstr>CABEÇALHO_MUNICIPIOS</vt:lpstr>
      <vt:lpstr>CABOS</vt:lpstr>
      <vt:lpstr>Estados</vt:lpstr>
      <vt:lpstr>GpAtividade</vt:lpstr>
      <vt:lpstr>GrupoRamoAtividade</vt:lpstr>
      <vt:lpstr>Mensagem_erro</vt:lpstr>
      <vt:lpstr>MUNICÍPIOS</vt:lpstr>
      <vt:lpstr>RamAtividade</vt:lpstr>
      <vt:lpstr>TBL_ESTADOS</vt:lpstr>
      <vt:lpstr>TblRamosAtividade</vt:lpstr>
      <vt:lpstr>TENSÃO_OBJETIVO</vt:lpstr>
      <vt:lpstr>Tipos_Obra</vt:lpstr>
    </vt:vector>
  </TitlesOfParts>
  <Company>CEMIG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c057204</dc:creator>
  <cp:lastModifiedBy>ANDSON FREITAS CAMPOS</cp:lastModifiedBy>
  <cp:lastPrinted>2022-07-11T13:43:57Z</cp:lastPrinted>
  <dcterms:created xsi:type="dcterms:W3CDTF">2015-01-07T17:10:47Z</dcterms:created>
  <dcterms:modified xsi:type="dcterms:W3CDTF">2025-03-19T16:27:22Z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dlc_DocId">
    <vt:lpwstr>7QETMA5ZRQ4U-289-357</vt:lpwstr>
  </property>
  <property fmtid="{D5CDD505-2E9C-101B-9397-08002B2CF9AE}" pid="3" name="_dlc_DocIdItemGuid">
    <vt:lpwstr>c0471330-6833-4b0b-b37f-f5d9c17b66da</vt:lpwstr>
  </property>
  <property fmtid="{D5CDD505-2E9C-101B-9397-08002B2CF9AE}" pid="4" name="_dlc_DocIdUrl">
    <vt:lpwstr>http://portalcemig2010/pt-br/atendimento/Clientes/_layouts/DocIdRedir.aspx?ID=7QETMA5ZRQ4U-289-357, 7QETMA5ZRQ4U-289-357</vt:lpwstr>
  </property>
  <property fmtid="{D5CDD505-2E9C-101B-9397-08002B2CF9AE}" pid="5" name="MSIP_Label_723fd9ce-6d6d-415e-88a7-385d6d41dc16_Enabled">
    <vt:lpwstr>true</vt:lpwstr>
  </property>
  <property fmtid="{D5CDD505-2E9C-101B-9397-08002B2CF9AE}" pid="6" name="MSIP_Label_723fd9ce-6d6d-415e-88a7-385d6d41dc16_SetDate">
    <vt:lpwstr>2023-12-29T12:48:03Z</vt:lpwstr>
  </property>
  <property fmtid="{D5CDD505-2E9C-101B-9397-08002B2CF9AE}" pid="7" name="MSIP_Label_723fd9ce-6d6d-415e-88a7-385d6d41dc16_Method">
    <vt:lpwstr>Standard</vt:lpwstr>
  </property>
  <property fmtid="{D5CDD505-2E9C-101B-9397-08002B2CF9AE}" pid="8" name="MSIP_Label_723fd9ce-6d6d-415e-88a7-385d6d41dc16_Name">
    <vt:lpwstr>Direcionado</vt:lpwstr>
  </property>
  <property fmtid="{D5CDD505-2E9C-101B-9397-08002B2CF9AE}" pid="9" name="MSIP_Label_723fd9ce-6d6d-415e-88a7-385d6d41dc16_SiteId">
    <vt:lpwstr>97ce2340-9c1d-45b1-a835-7ea811b6fe9a</vt:lpwstr>
  </property>
  <property fmtid="{D5CDD505-2E9C-101B-9397-08002B2CF9AE}" pid="10" name="MSIP_Label_723fd9ce-6d6d-415e-88a7-385d6d41dc16_ActionId">
    <vt:lpwstr>0a1eb1ee-956c-4895-bbfc-e9a5070981b8</vt:lpwstr>
  </property>
  <property fmtid="{D5CDD505-2E9C-101B-9397-08002B2CF9AE}" pid="11" name="MSIP_Label_723fd9ce-6d6d-415e-88a7-385d6d41dc16_ContentBits">
    <vt:lpwstr>0</vt:lpwstr>
  </property>
</Properties>
</file>