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EstaPastaDeTrabalho" defaultThemeVersion="124226"/>
  <mc:AlternateContent xmlns:mc="http://schemas.openxmlformats.org/markup-compatibility/2006">
    <mc:Choice Requires="x15">
      <x15ac:absPath xmlns:x15ac="http://schemas.microsoft.com/office/spreadsheetml/2010/11/ac" url="C:\Users\larissa.marra\Downloads\"/>
    </mc:Choice>
  </mc:AlternateContent>
  <xr:revisionPtr revIDLastSave="0" documentId="8_{E288F6F0-58BE-469C-80DC-4A45D0B6D6F4}" xr6:coauthVersionLast="47" xr6:coauthVersionMax="47" xr10:uidLastSave="{00000000-0000-0000-0000-000000000000}"/>
  <bookViews>
    <workbookView xWindow="-120" yWindow="-120" windowWidth="20730" windowHeight="11040" firstSheet="2" activeTab="2" xr2:uid="{00000000-000D-0000-FFFF-FFFF00000000}"/>
  </bookViews>
  <sheets>
    <sheet name="Validação" sheetId="10" state="hidden" r:id="rId1"/>
    <sheet name="Ramo_Atividade" sheetId="14" state="hidden" r:id="rId2"/>
    <sheet name="1 - Solicitação - IP" sheetId="7" r:id="rId3"/>
    <sheet name="Tbl_Cabos" sheetId="16" state="hidden" r:id="rId4"/>
    <sheet name="Plan3" sheetId="6" state="hidden" r:id="rId5"/>
  </sheets>
  <definedNames>
    <definedName name="_xlnm._FilterDatabase" localSheetId="2" hidden="1">'1 - Solicitação - IP'!$D$39:$K$40</definedName>
    <definedName name="_xlnm._FilterDatabase" localSheetId="3" hidden="1">Tbl_Cabos!$AO$2:$AQ$208</definedName>
    <definedName name="CABEC_CABOS_POR_TIPO_REDE">Tbl_Cabos!$B$3:$S$3</definedName>
    <definedName name="CABEC_TIPOS_REDES">Tbl_Cabos!$Y$3:$AB$3</definedName>
    <definedName name="CABOS">Plan3!$G$1:$G$96</definedName>
    <definedName name="Estados">Plan3!#REF!</definedName>
    <definedName name="GpAtividade">'1 - Solicitação - IP'!$K$131</definedName>
    <definedName name="GrupoRamoAtividade">Ramo_Atividade!$B$2:$AO$2</definedName>
    <definedName name="MODALIDADE_TP_REDE">OFFSET(Tbl_Cabos!$X$3,1,MATCH('1 - Solicitação - IP'!$D$168,CABEC_TIPOS_REDES,0),COUNTA(INDEX(Tbl_Cabos!$Y$4:$AB$11,,MATCH('1 - Solicitação - IP'!$D$168,CABEC_TIPOS_REDES,0))))</definedName>
    <definedName name="MODALIDADE_TP_REDE_168">OFFSET(Tbl_Cabos!$X$3,1,MATCH('1 - Solicitação - IP'!$D$169,CABEC_TIPOS_REDES,0),COUNTA(INDEX(Tbl_Cabos!$Y$4:$AB$11,,MATCH('1 - Solicitação - IP'!$D$169,CABEC_TIPOS_REDES,0))))</definedName>
    <definedName name="MODALIDADE_TP_REDE_169">OFFSET(Tbl_Cabos!$X$3,1,MATCH('1 - Solicitação - IP'!$D$170,CABEC_TIPOS_REDES,0),COUNTA(INDEX(Tbl_Cabos!$Y$4:$AB$11,,MATCH('1 - Solicitação - IP'!$D$170,CABEC_TIPOS_REDES,0))))</definedName>
    <definedName name="MODALIDADE_TP_REDE_170">OFFSET(Tbl_Cabos!$X$3,1,MATCH('1 - Solicitação - IP'!$D$171,CABEC_TIPOS_REDES,0),COUNTA(INDEX(Tbl_Cabos!$Y$4:$AB$11,,MATCH('1 - Solicitação - IP'!$D$171,CABEC_TIPOS_REDES,0))))</definedName>
    <definedName name="MODALIDADE_TP_REDE_171">OFFSET(Tbl_Cabos!$X$3,1,MATCH('1 - Solicitação - IP'!$D$172,CABEC_TIPOS_REDES,0),COUNTA(INDEX(Tbl_Cabos!$Y$4:$AB$11,,MATCH('1 - Solicitação - IP'!$D$172,CABEC_TIPOS_REDES,0))))</definedName>
    <definedName name="MODALIDADE_TP_REDE_172">OFFSET(Tbl_Cabos!$X$3,1,MATCH('1 - Solicitação - IP'!$D$173,CABEC_TIPOS_REDES,0),COUNTA(INDEX(Tbl_Cabos!$Y$4:$AB$11,,MATCH('1 - Solicitação - IP'!$D$173,CABEC_TIPOS_REDES,0))))</definedName>
    <definedName name="MODALIDADE_TP_REDE_173">OFFSET(Tbl_Cabos!$X$3,1,MATCH('1 - Solicitação - IP'!$D$174,CABEC_TIPOS_REDES,0),COUNTA(INDEX(Tbl_Cabos!$Y$4:$AB$11,,MATCH('1 - Solicitação - IP'!$D$174,CABEC_TIPOS_REDES,0))))</definedName>
    <definedName name="MODALIDADE_TP_REDE_174">OFFSET(Tbl_Cabos!$X$3,1,MATCH('1 - Solicitação - IP'!$D$175,CABEC_TIPOS_REDES,0),COUNTA(INDEX(Tbl_Cabos!$Y$4:$AB$11,,MATCH('1 - Solicitação - IP'!$D$175,CABEC_TIPOS_REDES,0))))</definedName>
    <definedName name="MODALIDADE_TP_REDE_175">OFFSET(Tbl_Cabos!$X$3,1,MATCH('1 - Solicitação - IP'!$D$176,CABEC_TIPOS_REDES,0),COUNTA(INDEX(Tbl_Cabos!$Y$4:$AB$11,,MATCH('1 - Solicitação - IP'!$D$176,CABEC_TIPOS_REDES,0))))</definedName>
    <definedName name="MODALIDADE_TP_REDE_176">OFFSET(Tbl_Cabos!$X$3,1,MATCH('1 - Solicitação - IP'!$D$177,CABEC_TIPOS_REDES,0),COUNTA(INDEX(Tbl_Cabos!$Y$4:$AB$11,,MATCH('1 - Solicitação - IP'!$D$177,CABEC_TIPOS_REDES,0))))</definedName>
    <definedName name="MODALIDADE_TP_REDE_177">OFFSET(Tbl_Cabos!$X$3,1,MATCH('1 - Solicitação - IP'!$D$178,CABEC_TIPOS_REDES,0),COUNTA(INDEX(Tbl_Cabos!$Y$4:$AB$11,,MATCH('1 - Solicitação - IP'!$D$178,CABEC_TIPOS_REDES,0))))</definedName>
    <definedName name="MODALIDADE_TP_REDE_178">OFFSET(Tbl_Cabos!$X$3,1,MATCH('1 - Solicitação - IP'!$D$179,CABEC_TIPOS_REDES,0),COUNTA(INDEX(Tbl_Cabos!$Y$4:$AB$11,,MATCH('1 - Solicitação - IP'!$D$179,CABEC_TIPOS_REDES,0))))</definedName>
    <definedName name="MUNICÍPIOS">Plan3!$V$1:$V$784</definedName>
    <definedName name="RamAtividade">'1 - Solicitação - IP'!$K$133</definedName>
    <definedName name="RamosPorGrupo">OFFSET(Ramo_Atividade!$A$2,1,MATCH('1 - Solicitação - IP'!$K$131,GrupoRamoAtividade,0),COUNTA(INDEX(TblRamosAtividade,,MATCH('1 - Solicitação - IP'!$K$131,GrupoRamoAtividade,0))))</definedName>
    <definedName name="TblRamosAtividade">Ramo_Atividade!$B$3:$AO$66</definedName>
    <definedName name="TENSÃO_OBJETIVO">Plan3!$N$1:$N$21</definedName>
    <definedName name="Texto5" localSheetId="2">'1 - Solicitação - IP'!#REF!</definedName>
    <definedName name="TIPOS_CABOS_POR_REDE">OFFSET(Tbl_Cabos!$A$3,1,MATCH(_xlfn.CONCAT('1 - Solicitação - IP'!$D$168:$O$168),CABEC_CABOS_POR_TIPO_REDE,0),COUNTA(INDEX(Tbl_Cabos!$B$4:$S$31,,MATCH(_xlfn.CONCAT('1 - Solicitação - IP'!$D$168:$O$168),CABEC_CABOS_POR_TIPO_REDE,0))))</definedName>
    <definedName name="TIPOS_CABOS_POR_REDE_168">OFFSET(Tbl_Cabos!$A$3,1,MATCH(_xlfn.CONCAT('1 - Solicitação - IP'!$D$169:$O$169),CABEC_CABOS_POR_TIPO_REDE,0),COUNTA(INDEX(Tbl_Cabos!$B$4:$S$31,,MATCH(_xlfn.CONCAT('1 - Solicitação - IP'!$D$169:$O$169),CABEC_CABOS_POR_TIPO_REDE,0))))</definedName>
    <definedName name="TIPOS_CABOS_POR_REDE_169">OFFSET(Tbl_Cabos!$A$3,1,MATCH(_xlfn.CONCAT('1 - Solicitação - IP'!$D$170:$O$170),CABEC_CABOS_POR_TIPO_REDE,0),COUNTA(INDEX(Tbl_Cabos!$B$4:$S$31,,MATCH(_xlfn.CONCAT('1 - Solicitação - IP'!$D$170:$O$170),CABEC_CABOS_POR_TIPO_REDE,0))))</definedName>
    <definedName name="TIPOS_CABOS_POR_REDE_170">OFFSET(Tbl_Cabos!$A$3,1,MATCH(_xlfn.CONCAT('1 - Solicitação - IP'!$D$171:$O$171),CABEC_CABOS_POR_TIPO_REDE,0),COUNTA(INDEX(Tbl_Cabos!$B$4:$S$31,,MATCH(_xlfn.CONCAT('1 - Solicitação - IP'!$D$171:$O$171),CABEC_CABOS_POR_TIPO_REDE,0))))</definedName>
    <definedName name="TIPOS_CABOS_POR_REDE_171">OFFSET(Tbl_Cabos!$A$3,1,MATCH(_xlfn.CONCAT('1 - Solicitação - IP'!$D$172:$O$172),CABEC_CABOS_POR_TIPO_REDE,0),COUNTA(INDEX(Tbl_Cabos!$B$4:$S$31,,MATCH(_xlfn.CONCAT('1 - Solicitação - IP'!$D$172:$O$172),CABEC_CABOS_POR_TIPO_REDE,0))))</definedName>
    <definedName name="TIPOS_CABOS_POR_REDE_172">OFFSET(Tbl_Cabos!$A$3,1,MATCH(_xlfn.CONCAT('1 - Solicitação - IP'!$D$173:$O$173),CABEC_CABOS_POR_TIPO_REDE,0),COUNTA(INDEX(Tbl_Cabos!$B$4:$S$31,,MATCH(_xlfn.CONCAT('1 - Solicitação - IP'!$D$173:$O$173),CABEC_CABOS_POR_TIPO_REDE,0))))</definedName>
    <definedName name="TIPOS_CABOS_POR_REDE_173">OFFSET(Tbl_Cabos!$A$3,1,MATCH(_xlfn.CONCAT('1 - Solicitação - IP'!$D$174:$O$174),CABEC_CABOS_POR_TIPO_REDE,0),COUNTA(INDEX(Tbl_Cabos!$B$4:$S$31,,MATCH(_xlfn.CONCAT('1 - Solicitação - IP'!$D$174:$O$174),CABEC_CABOS_POR_TIPO_REDE,0))))</definedName>
    <definedName name="TIPOS_CABOS_POR_REDE_174">OFFSET(Tbl_Cabos!$A$3,1,MATCH(_xlfn.CONCAT('1 - Solicitação - IP'!$D$175:$O$175),CABEC_CABOS_POR_TIPO_REDE,0),COUNTA(INDEX(Tbl_Cabos!$B$4:$S$31,,MATCH(_xlfn.CONCAT('1 - Solicitação - IP'!$D$175:$O$175),CABEC_CABOS_POR_TIPO_REDE,0))))</definedName>
    <definedName name="TIPOS_CABOS_POR_REDE_175">OFFSET(Tbl_Cabos!$A$3,1,MATCH(_xlfn.CONCAT('1 - Solicitação - IP'!$D$176:$O$176),CABEC_CABOS_POR_TIPO_REDE,0),COUNTA(INDEX(Tbl_Cabos!$B$4:$S$31,,MATCH(_xlfn.CONCAT('1 - Solicitação - IP'!$D$176:$O$176),CABEC_CABOS_POR_TIPO_REDE,0))))</definedName>
    <definedName name="TIPOS_CABOS_POR_REDE_176">OFFSET(Tbl_Cabos!$A$3,1,MATCH(_xlfn.CONCAT('1 - Solicitação - IP'!$D$177:$O$177),CABEC_CABOS_POR_TIPO_REDE,0),COUNTA(INDEX(Tbl_Cabos!$B$4:$S$31,,MATCH(_xlfn.CONCAT('1 - Solicitação - IP'!$D$177:$O$177),CABEC_CABOS_POR_TIPO_REDE,0))))</definedName>
    <definedName name="TIPOS_CABOS_POR_REDE_177">OFFSET(Tbl_Cabos!$A$3,1,MATCH(_xlfn.CONCAT('1 - Solicitação - IP'!$D$178:$O$178),CABEC_CABOS_POR_TIPO_REDE,0),COUNTA(INDEX(Tbl_Cabos!$B$4:$S$31,,MATCH(_xlfn.CONCAT('1 - Solicitação - IP'!$D$178:$O$178),CABEC_CABOS_POR_TIPO_REDE,0))))</definedName>
    <definedName name="TIPOS_CABOS_POR_REDE_178">OFFSET(Tbl_Cabos!$A$3,1,MATCH(_xlfn.CONCAT('1 - Solicitação - IP'!$D$179:$O$179),CABEC_CABOS_POR_TIPO_REDE,0),COUNTA(INDEX(Tbl_Cabos!$B$4:$S$31,,MATCH(_xlfn.CONCAT('1 - Solicitação - IP'!$D$179:$O$179),CABEC_CABOS_POR_TIPO_REDE,0))))</definedName>
    <definedName name="Tipos_Obra">Plan3!$X$1:$X$8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 i="10" l="1"/>
  <c r="E2" i="10" s="1"/>
  <c r="C3" i="10"/>
  <c r="C4" i="10"/>
  <c r="E4" i="10" s="1"/>
  <c r="J4" i="10"/>
  <c r="C6" i="10"/>
  <c r="E6" i="10" s="1"/>
  <c r="C7" i="10"/>
  <c r="E7" i="10" s="1"/>
  <c r="C8" i="10"/>
  <c r="E8" i="10" s="1"/>
  <c r="C9" i="10"/>
  <c r="E9" i="10" s="1"/>
  <c r="C10" i="10"/>
  <c r="E10" i="10"/>
  <c r="E17" i="10"/>
  <c r="B31" i="10"/>
  <c r="B32" i="10" s="1"/>
  <c r="B43" i="10"/>
  <c r="B44" i="10" s="1"/>
  <c r="B43" i="10" a="1"/>
  <c r="C43" i="10" s="1"/>
  <c r="E43" i="10"/>
  <c r="F43" i="10"/>
  <c r="I43" i="10"/>
  <c r="J43" i="10"/>
  <c r="M43" i="10"/>
  <c r="G44" i="10"/>
  <c r="G47" i="10" s="1"/>
  <c r="L44" i="10"/>
  <c r="L50" i="10" s="1"/>
  <c r="L52" i="10" s="1"/>
  <c r="B61" i="10"/>
  <c r="B62" i="10"/>
  <c r="B64" i="10" s="1"/>
  <c r="C62" i="10"/>
  <c r="C64" i="10" s="1"/>
  <c r="D62" i="10"/>
  <c r="D64" i="10" s="1"/>
  <c r="E62" i="10"/>
  <c r="F62" i="10"/>
  <c r="F64" i="10" s="1"/>
  <c r="G62" i="10"/>
  <c r="G64" i="10" s="1"/>
  <c r="H62" i="10"/>
  <c r="I62" i="10"/>
  <c r="J62" i="10"/>
  <c r="J64" i="10" s="1"/>
  <c r="K62" i="10"/>
  <c r="L62" i="10"/>
  <c r="L67" i="10" s="1"/>
  <c r="E64" i="10"/>
  <c r="H64" i="10"/>
  <c r="I64" i="10"/>
  <c r="E67" i="10"/>
  <c r="H67" i="10"/>
  <c r="H69" i="10" s="1"/>
  <c r="I67" i="10"/>
  <c r="E69" i="10"/>
  <c r="I69" i="10"/>
  <c r="B77" i="10"/>
  <c r="C78" i="10" s="1"/>
  <c r="F78" i="10"/>
  <c r="F80" i="10" s="1"/>
  <c r="I78" i="10"/>
  <c r="I80" i="10" s="1"/>
  <c r="AZ2" i="14"/>
  <c r="K135" i="7" s="1"/>
  <c r="AT3" i="14"/>
  <c r="AT4" i="14"/>
  <c r="AT5" i="14" a="1"/>
  <c r="AT6" i="14" s="1"/>
  <c r="AC54" i="7"/>
  <c r="M90" i="7"/>
  <c r="AB137" i="7"/>
  <c r="AK168" i="7"/>
  <c r="AL168" i="7"/>
  <c r="V3" i="16"/>
  <c r="V4" i="16" s="1"/>
  <c r="AE3" i="16"/>
  <c r="AL3" i="16"/>
  <c r="AM3" i="16" s="1"/>
  <c r="Y168" i="7" s="1"/>
  <c r="AO3" i="16"/>
  <c r="AE4" i="16"/>
  <c r="AL4" i="16"/>
  <c r="AM4" i="16" s="1"/>
  <c r="Y169" i="7" s="1"/>
  <c r="AO4" i="16"/>
  <c r="AE5" i="16" a="1"/>
  <c r="AE5" i="16" s="1"/>
  <c r="AL5" i="16"/>
  <c r="AM5" i="16" s="1"/>
  <c r="Y170" i="7" s="1"/>
  <c r="AO5" i="16"/>
  <c r="AL6" i="16"/>
  <c r="AM6" i="16" s="1"/>
  <c r="Y171" i="7" s="1"/>
  <c r="AO6" i="16"/>
  <c r="AL7" i="16"/>
  <c r="AM7" i="16" s="1"/>
  <c r="Y172" i="7" s="1"/>
  <c r="AO7" i="16"/>
  <c r="AL8" i="16"/>
  <c r="AM8" i="16" s="1"/>
  <c r="Y173" i="7" s="1"/>
  <c r="AO8" i="16"/>
  <c r="AL9" i="16"/>
  <c r="AM9" i="16" s="1"/>
  <c r="Y174" i="7" s="1"/>
  <c r="AO9" i="16"/>
  <c r="AL10" i="16"/>
  <c r="AM10" i="16" s="1"/>
  <c r="Y175" i="7" s="1"/>
  <c r="AO10" i="16"/>
  <c r="AL11" i="16"/>
  <c r="AM11" i="16" s="1"/>
  <c r="Y176" i="7" s="1"/>
  <c r="AO11" i="16"/>
  <c r="AL12" i="16"/>
  <c r="AM12" i="16"/>
  <c r="Y177" i="7" s="1"/>
  <c r="AO12" i="16"/>
  <c r="AL13" i="16"/>
  <c r="AM13" i="16"/>
  <c r="Y178" i="7" s="1"/>
  <c r="AO13" i="16"/>
  <c r="AL14" i="16"/>
  <c r="AM14" i="16" s="1"/>
  <c r="Y179" i="7" s="1"/>
  <c r="AO14" i="16"/>
  <c r="AO15" i="16"/>
  <c r="AO16" i="16"/>
  <c r="AO17" i="16"/>
  <c r="AO18" i="16"/>
  <c r="AO19" i="16"/>
  <c r="AO20" i="16"/>
  <c r="AO21" i="16"/>
  <c r="AO22" i="16"/>
  <c r="AO23" i="16"/>
  <c r="AO24" i="16"/>
  <c r="AO25" i="16"/>
  <c r="AO26" i="16"/>
  <c r="AO27" i="16"/>
  <c r="AO28" i="16"/>
  <c r="AO29" i="16"/>
  <c r="AO30" i="16"/>
  <c r="AO31" i="16"/>
  <c r="AO32" i="16"/>
  <c r="AO33" i="16"/>
  <c r="AO34" i="16"/>
  <c r="AO35" i="16"/>
  <c r="AO36" i="16"/>
  <c r="AO37" i="16"/>
  <c r="AO38" i="16"/>
  <c r="AO39" i="16"/>
  <c r="AO40" i="16"/>
  <c r="AO41" i="16"/>
  <c r="AO42" i="16"/>
  <c r="AO43" i="16"/>
  <c r="AO44" i="16"/>
  <c r="AO45" i="16"/>
  <c r="AO46" i="16"/>
  <c r="AO47" i="16"/>
  <c r="AO48" i="16"/>
  <c r="AO49" i="16"/>
  <c r="AO50" i="16"/>
  <c r="AO51" i="16"/>
  <c r="AO52" i="16"/>
  <c r="AO53" i="16"/>
  <c r="AO54" i="16"/>
  <c r="AO55" i="16"/>
  <c r="AO56" i="16"/>
  <c r="AO57" i="16"/>
  <c r="AO58" i="16"/>
  <c r="AO59" i="16"/>
  <c r="AO60" i="16"/>
  <c r="AO61" i="16"/>
  <c r="AO62" i="16"/>
  <c r="AO63" i="16"/>
  <c r="AO64" i="16"/>
  <c r="AO65" i="16"/>
  <c r="AO66" i="16"/>
  <c r="AO67" i="16"/>
  <c r="AO68" i="16"/>
  <c r="AO69" i="16"/>
  <c r="AO70" i="16"/>
  <c r="AO71" i="16"/>
  <c r="AO72" i="16"/>
  <c r="AO73" i="16"/>
  <c r="AO74" i="16"/>
  <c r="AO75" i="16"/>
  <c r="AO76" i="16"/>
  <c r="AO77" i="16"/>
  <c r="AO78" i="16"/>
  <c r="AO79" i="16"/>
  <c r="AO80" i="16"/>
  <c r="AO81" i="16"/>
  <c r="AO82" i="16"/>
  <c r="AO83" i="16"/>
  <c r="AO84" i="16"/>
  <c r="AO85" i="16"/>
  <c r="AO86" i="16"/>
  <c r="AO87" i="16"/>
  <c r="AO88" i="16"/>
  <c r="AO89" i="16"/>
  <c r="AO90" i="16"/>
  <c r="AO91" i="16"/>
  <c r="AO92" i="16"/>
  <c r="AO93" i="16"/>
  <c r="AO94" i="16"/>
  <c r="AO95" i="16"/>
  <c r="AO96" i="16"/>
  <c r="AO97" i="16"/>
  <c r="AO98" i="16"/>
  <c r="AO99" i="16"/>
  <c r="AO100" i="16"/>
  <c r="AO101" i="16"/>
  <c r="AO102" i="16"/>
  <c r="AO103" i="16"/>
  <c r="AO104" i="16"/>
  <c r="AO105" i="16"/>
  <c r="AO106" i="16"/>
  <c r="AO107" i="16"/>
  <c r="AO108" i="16"/>
  <c r="AO109" i="16"/>
  <c r="AO110" i="16"/>
  <c r="AO111" i="16"/>
  <c r="AO112" i="16"/>
  <c r="AO113" i="16"/>
  <c r="AO114" i="16"/>
  <c r="AO115" i="16"/>
  <c r="AO116" i="16"/>
  <c r="AO117" i="16"/>
  <c r="AO118" i="16"/>
  <c r="AO119" i="16"/>
  <c r="AO120" i="16"/>
  <c r="AO121" i="16"/>
  <c r="AO122" i="16"/>
  <c r="AO123" i="16"/>
  <c r="AO124" i="16"/>
  <c r="AO125" i="16"/>
  <c r="AO126" i="16"/>
  <c r="AO127" i="16"/>
  <c r="AO128" i="16"/>
  <c r="AO129" i="16"/>
  <c r="AO130" i="16"/>
  <c r="AO131" i="16"/>
  <c r="AO132" i="16"/>
  <c r="AO133" i="16"/>
  <c r="AO134" i="16"/>
  <c r="AO135" i="16"/>
  <c r="AO136" i="16"/>
  <c r="AO137" i="16"/>
  <c r="AO138" i="16"/>
  <c r="AO139" i="16"/>
  <c r="AO140" i="16"/>
  <c r="AO141" i="16"/>
  <c r="AO142" i="16"/>
  <c r="AO143" i="16"/>
  <c r="AO144" i="16"/>
  <c r="AO145" i="16"/>
  <c r="AO146" i="16"/>
  <c r="AO147" i="16"/>
  <c r="AO148" i="16"/>
  <c r="AO149" i="16"/>
  <c r="AO150" i="16"/>
  <c r="AO151" i="16"/>
  <c r="AO152" i="16"/>
  <c r="AO153" i="16"/>
  <c r="AO154" i="16"/>
  <c r="AO155" i="16"/>
  <c r="AO156" i="16"/>
  <c r="AO157" i="16"/>
  <c r="AO158" i="16"/>
  <c r="AO159" i="16"/>
  <c r="AO160" i="16"/>
  <c r="AO161" i="16"/>
  <c r="AO162" i="16"/>
  <c r="AO163" i="16"/>
  <c r="AO164" i="16"/>
  <c r="AO165" i="16"/>
  <c r="AO166" i="16"/>
  <c r="AO167" i="16"/>
  <c r="AO168" i="16"/>
  <c r="AO169" i="16"/>
  <c r="AO170" i="16"/>
  <c r="AO171" i="16"/>
  <c r="AO172" i="16"/>
  <c r="AO173" i="16"/>
  <c r="AO174" i="16"/>
  <c r="AO175" i="16"/>
  <c r="AO176" i="16"/>
  <c r="AO177" i="16"/>
  <c r="AO178" i="16"/>
  <c r="AO179" i="16"/>
  <c r="AO180" i="16"/>
  <c r="AO181" i="16"/>
  <c r="AO182" i="16"/>
  <c r="AO183" i="16"/>
  <c r="AO184" i="16"/>
  <c r="AO185" i="16"/>
  <c r="AO186" i="16"/>
  <c r="AO187" i="16"/>
  <c r="AO188" i="16"/>
  <c r="AO189" i="16"/>
  <c r="AO190" i="16"/>
  <c r="AO191" i="16"/>
  <c r="AO192" i="16"/>
  <c r="AO193" i="16"/>
  <c r="AO194" i="16"/>
  <c r="AO195" i="16"/>
  <c r="AO196" i="16"/>
  <c r="AO197" i="16"/>
  <c r="AO198" i="16"/>
  <c r="AO199" i="16"/>
  <c r="AO200" i="16"/>
  <c r="AO201" i="16"/>
  <c r="AO202" i="16"/>
  <c r="AO203" i="16"/>
  <c r="AO204" i="16"/>
  <c r="AO205" i="16"/>
  <c r="AO206" i="16"/>
  <c r="AO207" i="16"/>
  <c r="AO208" i="16"/>
  <c r="E78" i="10" l="1"/>
  <c r="E80" i="10" s="1"/>
  <c r="B65" i="10"/>
  <c r="D65" i="10" s="1"/>
  <c r="F65" i="10" s="1"/>
  <c r="G50" i="10"/>
  <c r="G52" i="10" s="1"/>
  <c r="K44" i="10"/>
  <c r="E44" i="10"/>
  <c r="L43" i="10"/>
  <c r="H43" i="10"/>
  <c r="D43" i="10"/>
  <c r="I32" i="10"/>
  <c r="I34" i="10" s="1"/>
  <c r="AL16" i="16"/>
  <c r="J78" i="10"/>
  <c r="J80" i="10" s="1"/>
  <c r="B78" i="10"/>
  <c r="B80" i="10" s="1"/>
  <c r="D67" i="10"/>
  <c r="D69" i="10" s="1"/>
  <c r="O44" i="10"/>
  <c r="O50" i="10" s="1"/>
  <c r="I44" i="10"/>
  <c r="D44" i="10"/>
  <c r="D50" i="10" s="1"/>
  <c r="D52" i="10" s="1"/>
  <c r="K43" i="10"/>
  <c r="G43" i="10"/>
  <c r="E32" i="10"/>
  <c r="E34" i="10" s="1"/>
  <c r="M44" i="10"/>
  <c r="H44" i="10"/>
  <c r="H50" i="10" s="1"/>
  <c r="H52" i="10" s="1"/>
  <c r="C44" i="10"/>
  <c r="AL20" i="16"/>
  <c r="D166" i="7"/>
  <c r="C83" i="10"/>
  <c r="C85" i="10" s="1"/>
  <c r="C80" i="10"/>
  <c r="B34" i="10"/>
  <c r="B37" i="10"/>
  <c r="B39" i="10" s="1"/>
  <c r="B47" i="10"/>
  <c r="B50" i="10"/>
  <c r="B52" i="10" s="1"/>
  <c r="AT5" i="14"/>
  <c r="J83" i="10"/>
  <c r="J85" i="10" s="1"/>
  <c r="F83" i="10"/>
  <c r="F85" i="10" s="1"/>
  <c r="K67" i="10"/>
  <c r="K69" i="10" s="1"/>
  <c r="G67" i="10"/>
  <c r="G69" i="10" s="1"/>
  <c r="C67" i="10"/>
  <c r="C69" i="10" s="1"/>
  <c r="I37" i="10"/>
  <c r="I39" i="10" s="1"/>
  <c r="E37" i="10"/>
  <c r="E39" i="10" s="1"/>
  <c r="L32" i="10"/>
  <c r="L37" i="10" s="1"/>
  <c r="H32" i="10"/>
  <c r="D32" i="10"/>
  <c r="V5" i="16" a="1"/>
  <c r="V5" i="16" s="1"/>
  <c r="AF135" i="7"/>
  <c r="AT7" i="14"/>
  <c r="I83" i="10"/>
  <c r="I85" i="10" s="1"/>
  <c r="E83" i="10"/>
  <c r="E85" i="10" s="1"/>
  <c r="L78" i="10"/>
  <c r="L83" i="10" s="1"/>
  <c r="H78" i="10"/>
  <c r="D78" i="10"/>
  <c r="J67" i="10"/>
  <c r="J69" i="10" s="1"/>
  <c r="F67" i="10"/>
  <c r="F69" i="10" s="1"/>
  <c r="B67" i="10"/>
  <c r="B69" i="10" s="1"/>
  <c r="L47" i="10"/>
  <c r="H47" i="10"/>
  <c r="D47" i="10"/>
  <c r="N44" i="10"/>
  <c r="J44" i="10"/>
  <c r="F44" i="10"/>
  <c r="K32" i="10"/>
  <c r="G32" i="10"/>
  <c r="C32" i="10"/>
  <c r="C20" i="10"/>
  <c r="E20" i="10" s="1"/>
  <c r="D186" i="7" s="1"/>
  <c r="K78" i="10"/>
  <c r="G78" i="10"/>
  <c r="J32" i="10"/>
  <c r="F32" i="10"/>
  <c r="I50" i="10" l="1"/>
  <c r="I52" i="10" s="1"/>
  <c r="I47" i="10"/>
  <c r="B83" i="10"/>
  <c r="B85" i="10" s="1"/>
  <c r="C47" i="10"/>
  <c r="B48" i="10" s="1"/>
  <c r="D48" i="10" s="1"/>
  <c r="F48" i="10" s="1"/>
  <c r="C50" i="10"/>
  <c r="C52" i="10" s="1"/>
  <c r="M50" i="10"/>
  <c r="M52" i="10" s="1"/>
  <c r="M47" i="10"/>
  <c r="K47" i="10"/>
  <c r="K50" i="10"/>
  <c r="K52" i="10" s="1"/>
  <c r="E50" i="10"/>
  <c r="E52" i="10" s="1"/>
  <c r="E47" i="10"/>
  <c r="K83" i="10"/>
  <c r="K85" i="10" s="1"/>
  <c r="K37" i="10"/>
  <c r="K39" i="10" s="1"/>
  <c r="J34" i="10"/>
  <c r="J37" i="10"/>
  <c r="J39" i="10" s="1"/>
  <c r="C34" i="10"/>
  <c r="C37" i="10"/>
  <c r="C39" i="10" s="1"/>
  <c r="J47" i="10"/>
  <c r="J50" i="10"/>
  <c r="J52" i="10" s="1"/>
  <c r="D80" i="10"/>
  <c r="B81" i="10" s="1"/>
  <c r="D81" i="10" s="1"/>
  <c r="F81" i="10" s="1"/>
  <c r="D83" i="10"/>
  <c r="D85" i="10" s="1"/>
  <c r="D34" i="10"/>
  <c r="D37" i="10"/>
  <c r="D39" i="10" s="1"/>
  <c r="B35" i="10"/>
  <c r="D35" i="10" s="1"/>
  <c r="F35" i="10" s="1"/>
  <c r="F37" i="10"/>
  <c r="F39" i="10" s="1"/>
  <c r="F34" i="10"/>
  <c r="F47" i="10"/>
  <c r="F50" i="10"/>
  <c r="F52" i="10" s="1"/>
  <c r="B53" i="10" s="1"/>
  <c r="D53" i="10" s="1"/>
  <c r="F53" i="10" s="1"/>
  <c r="G80" i="10"/>
  <c r="G83" i="10"/>
  <c r="G85" i="10" s="1"/>
  <c r="G34" i="10"/>
  <c r="G37" i="10"/>
  <c r="G39" i="10" s="1"/>
  <c r="N50" i="10"/>
  <c r="N52" i="10" s="1"/>
  <c r="B70" i="10"/>
  <c r="D70" i="10" s="1"/>
  <c r="F70" i="10" s="1"/>
  <c r="B71" i="10" s="1"/>
  <c r="H80" i="10"/>
  <c r="H83" i="10"/>
  <c r="H85" i="10" s="1"/>
  <c r="H34" i="10"/>
  <c r="H37" i="10"/>
  <c r="H39" i="10" s="1"/>
  <c r="B86" i="10" l="1"/>
  <c r="D86" i="10" s="1"/>
  <c r="F86" i="10" s="1"/>
  <c r="B87" i="10" s="1"/>
  <c r="B40" i="10"/>
  <c r="D40" i="10" s="1"/>
  <c r="F40" i="10" s="1"/>
  <c r="B41" i="10" s="1"/>
  <c r="B5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Cosme Amorim</author>
    <author>c057204</author>
  </authors>
  <commentList>
    <comment ref="K42" authorId="0" shapeId="0" xr:uid="{00000000-0006-0000-0200-000001000000}">
      <text>
        <r>
          <rPr>
            <b/>
            <sz val="9"/>
            <color indexed="81"/>
            <rFont val="Segoe UI"/>
            <family val="2"/>
          </rPr>
          <t>Incluir descrição completa da obra, citando tipo de obra (extensão, modificação, etc.), transformadores (quantidade e potência), tipo de rede, quantidade de fases (Monofásico ou Trifásico) e demais informações pertinentes.</t>
        </r>
        <r>
          <rPr>
            <sz val="9"/>
            <color indexed="81"/>
            <rFont val="Segoe UI"/>
            <family val="2"/>
          </rPr>
          <t xml:space="preserve">
</t>
        </r>
      </text>
    </comment>
    <comment ref="L151" authorId="1" shapeId="0" xr:uid="{00000000-0006-0000-0200-000002000000}">
      <text>
        <r>
          <rPr>
            <sz val="9"/>
            <color indexed="81"/>
            <rFont val="Tahoma"/>
            <family val="2"/>
          </rPr>
          <t xml:space="preserve">Total de postes da </t>
        </r>
        <r>
          <rPr>
            <b/>
            <sz val="9"/>
            <color indexed="81"/>
            <rFont val="Tahoma"/>
            <family val="2"/>
          </rPr>
          <t>EXTENSÃO DE REDE.</t>
        </r>
      </text>
    </comment>
    <comment ref="AI151" authorId="1" shapeId="0" xr:uid="{00000000-0006-0000-0200-000003000000}">
      <text>
        <r>
          <rPr>
            <sz val="9"/>
            <color indexed="81"/>
            <rFont val="Tahoma"/>
            <family val="2"/>
          </rPr>
          <t xml:space="preserve">Total de Postes </t>
        </r>
        <r>
          <rPr>
            <b/>
            <sz val="9"/>
            <color indexed="81"/>
            <rFont val="Tahoma"/>
            <family val="2"/>
          </rPr>
          <t>RETIRADOS.</t>
        </r>
      </text>
    </comment>
    <comment ref="L153" authorId="1" shapeId="0" xr:uid="{00000000-0006-0000-0200-000004000000}">
      <text>
        <r>
          <rPr>
            <sz val="9"/>
            <color indexed="81"/>
            <rFont val="Tahoma"/>
            <family val="2"/>
          </rPr>
          <t xml:space="preserve">Extensão total de Rede </t>
        </r>
        <r>
          <rPr>
            <b/>
            <sz val="9"/>
            <color indexed="81"/>
            <rFont val="Tahoma"/>
            <family val="2"/>
          </rPr>
          <t>(Somente RURAL)</t>
        </r>
      </text>
    </comment>
    <comment ref="AI153" authorId="1" shapeId="0" xr:uid="{00000000-0006-0000-0200-000005000000}">
      <text>
        <r>
          <rPr>
            <sz val="9"/>
            <color indexed="81"/>
            <rFont val="Tahoma"/>
            <family val="2"/>
          </rPr>
          <t xml:space="preserve">Total de Postes </t>
        </r>
        <r>
          <rPr>
            <b/>
            <sz val="9"/>
            <color indexed="81"/>
            <rFont val="Tahoma"/>
            <family val="2"/>
          </rPr>
          <t>EXISTENTES TRABALHADOS.</t>
        </r>
      </text>
    </comment>
    <comment ref="L155" authorId="1" shapeId="0" xr:uid="{00000000-0006-0000-0200-000006000000}">
      <text>
        <r>
          <rPr>
            <sz val="9"/>
            <color indexed="81"/>
            <rFont val="Tahoma"/>
            <family val="2"/>
          </rPr>
          <t xml:space="preserve">Total de postes </t>
        </r>
        <r>
          <rPr>
            <b/>
            <sz val="9"/>
            <color indexed="81"/>
            <rFont val="Tahoma"/>
            <family val="2"/>
          </rPr>
          <t>INSTALADOS.</t>
        </r>
      </text>
    </comment>
    <comment ref="AI155" authorId="1" shapeId="0" xr:uid="{00000000-0006-0000-0200-000007000000}">
      <text>
        <r>
          <rPr>
            <b/>
            <sz val="9"/>
            <color indexed="81"/>
            <rFont val="Tahoma"/>
            <family val="2"/>
          </rPr>
          <t>(EXTENSÃO TOTAL DA REDE) - (REDE DESATIVADA)</t>
        </r>
      </text>
    </comment>
    <comment ref="D157" authorId="1" shapeId="0" xr:uid="{00000000-0006-0000-0200-000008000000}">
      <text>
        <r>
          <rPr>
            <sz val="9"/>
            <color indexed="81"/>
            <rFont val="Segoe UI"/>
            <family val="2"/>
          </rPr>
          <t>Utilize este campo caso exista alguma NS relacionada com esta obra.</t>
        </r>
      </text>
    </comment>
    <comment ref="D165" authorId="1" shapeId="0" xr:uid="{00000000-0006-0000-0200-000009000000}">
      <text>
        <r>
          <rPr>
            <sz val="9"/>
            <color indexed="81"/>
            <rFont val="Tahoma"/>
            <family val="2"/>
          </rPr>
          <t xml:space="preserve">Citar todos os cabos instalados ou retirados do projeto. Utilize a lista suspensa para selecionar.
</t>
        </r>
        <r>
          <rPr>
            <i/>
            <sz val="9"/>
            <color indexed="81"/>
            <rFont val="Tahoma"/>
            <family val="2"/>
          </rPr>
          <t>Indicar o neutro em linha separada.</t>
        </r>
      </text>
    </comment>
  </commentList>
</comments>
</file>

<file path=xl/sharedStrings.xml><?xml version="1.0" encoding="utf-8"?>
<sst xmlns="http://schemas.openxmlformats.org/spreadsheetml/2006/main" count="4758" uniqueCount="2693">
  <si>
    <t>Modalidade</t>
  </si>
  <si>
    <t>Sistema</t>
  </si>
  <si>
    <t>Transformadores</t>
  </si>
  <si>
    <t>Dados técnicos</t>
  </si>
  <si>
    <t>Postes extensão RDU</t>
  </si>
  <si>
    <t>km extensão RDR</t>
  </si>
  <si>
    <t>Postes Trabalhados</t>
  </si>
  <si>
    <t>Postes Instalados</t>
  </si>
  <si>
    <t>Projeção de Rede (km)</t>
  </si>
  <si>
    <t>Projetos relacionados</t>
  </si>
  <si>
    <t>Tipo de relação</t>
  </si>
  <si>
    <t>Número NS</t>
  </si>
  <si>
    <t>Observação</t>
  </si>
  <si>
    <t>Tipo de rede</t>
  </si>
  <si>
    <t>Condutor</t>
  </si>
  <si>
    <t>km instalada</t>
  </si>
  <si>
    <t>km retirada</t>
  </si>
  <si>
    <t>RDA</t>
  </si>
  <si>
    <t>RDS</t>
  </si>
  <si>
    <t xml:space="preserve">CIVIL </t>
  </si>
  <si>
    <t>ELÉTRICO</t>
  </si>
  <si>
    <t>CB CAA 33,6 MM2 (2 AWG)</t>
  </si>
  <si>
    <t>CB CAA 21 MM2 (4 AWG)</t>
  </si>
  <si>
    <t>CB CAA 13,30 MM2 (6 AWG)</t>
  </si>
  <si>
    <t>CB CA 13,30 MM2 (6 AWG)</t>
  </si>
  <si>
    <t>CB CA 170,5 MM2 (336,4 MCM)</t>
  </si>
  <si>
    <t>CB CA 21 MM2 (4 AWG)</t>
  </si>
  <si>
    <t>CB CA 33,6 MM2 (2 AWG)</t>
  </si>
  <si>
    <t>CB CA 53,5 MM2 (1/0 AWG)</t>
  </si>
  <si>
    <t>CB CA 85,03 MM2 (3/0 AWG)</t>
  </si>
  <si>
    <t>CB CAA 107,2 MM2 (ACSR 4/0 AWG)</t>
  </si>
  <si>
    <t>CB CAA 135,2 MM2 (ACSR 266,8 MCM)</t>
  </si>
  <si>
    <t xml:space="preserve">CB CAA 170,5 MM2 (ACSR 336,4 MCM) </t>
  </si>
  <si>
    <t xml:space="preserve">CB CAA 21 MM2 (ACSR 4 AWG) </t>
  </si>
  <si>
    <t xml:space="preserve">CB CAA 241,7 MM2 </t>
  </si>
  <si>
    <t xml:space="preserve">CB CAA 322,2 MM2 (ACSR 636 MCM) </t>
  </si>
  <si>
    <t>CB CAA 33,6 MM2 (ACSR 2 AWG)</t>
  </si>
  <si>
    <t>CB CAA 53,5 MM2 (ACSR 1/0 AWG)</t>
  </si>
  <si>
    <t>CB CAA 67,4 MM2 (ACSR 2/0 AWG)</t>
  </si>
  <si>
    <t>CB CAA 85,03 MM2 (ACSR 3/0 AWG)</t>
  </si>
  <si>
    <t>CB CU 107,00 MM2 (4/0 AWG)</t>
  </si>
  <si>
    <t>CB CU 13,30 MM2 (6 AWG)</t>
  </si>
  <si>
    <t>CB CU 21,15 MM2 (4 AWG)</t>
  </si>
  <si>
    <t>CB CU 33,63 MM2 (2 AWG)</t>
  </si>
  <si>
    <t>CB CU 53,48 MM2 (1/0 AWG)</t>
  </si>
  <si>
    <t>CB CU 67,42 MM2 (2/0 AWG)</t>
  </si>
  <si>
    <t>CB CU 8,37 MM2 (8 AWG)</t>
  </si>
  <si>
    <t>CONVENCIONAL</t>
  </si>
  <si>
    <t>CB ACO 6,4MM 2</t>
  </si>
  <si>
    <t>CABO ACO 3N5 (9,93MM) ALUMINIZADO 1</t>
  </si>
  <si>
    <t>CB CA 336,4 MCM</t>
  </si>
  <si>
    <t>CB CA 107,2 MM2 (4/0 AWG)</t>
  </si>
  <si>
    <t>FIO ACO 1N2 (6,54MM) ALUMINIZADO</t>
  </si>
  <si>
    <t>FIO AÇO 1N5 (4,62MM) ALUMINIZADO</t>
  </si>
  <si>
    <t>FIO AÇO 1N5 (4,62MM) ALUMINIZADO COBERTO</t>
  </si>
  <si>
    <t>ISOLADA</t>
  </si>
  <si>
    <t>CB AL 1 X 120 MM2 15 KV</t>
  </si>
  <si>
    <t xml:space="preserve">CB AL 1 X 120 MM2 1 KV </t>
  </si>
  <si>
    <t>CB AL 1 X 16 MM2 1 KV</t>
  </si>
  <si>
    <t>CB AL 1 X 185 MM2 25 KV</t>
  </si>
  <si>
    <t>CB AL 1 X 240 MM2 1 KV</t>
  </si>
  <si>
    <t>CB AL 1 X 25 MM2 1 KV</t>
  </si>
  <si>
    <t>CB AL 1 X 400 MM2 15 KV</t>
  </si>
  <si>
    <t>CB AL 1 X 50 + 3/8P 15KV</t>
  </si>
  <si>
    <t>CB AL 1 X 50 MM2 1 KV</t>
  </si>
  <si>
    <t>CB AL 1 X 50 MM2 15 KV</t>
  </si>
  <si>
    <t>CB AL 1 X 50 MM2 25 KV</t>
  </si>
  <si>
    <t>CB AL 1 X 70 MM2 1 KV</t>
  </si>
  <si>
    <t>CB CA 2X1X35+70 1KV</t>
  </si>
  <si>
    <t xml:space="preserve">CB CA 3 X 120 + 3 / 8P 15 KV </t>
  </si>
  <si>
    <t>CB CA 3 X 120 + 3 / 8P 15 KV</t>
  </si>
  <si>
    <t>CB CA 3 X 120 + 3 / 8P 25 KV</t>
  </si>
  <si>
    <t>CB CA 3 X 185 + 3 / 8P 15 KV</t>
  </si>
  <si>
    <t>CB CA 3 X 185 + 3 / 8P 25 KV</t>
  </si>
  <si>
    <t>CB CA 3 X 50 + 1 / 4P 15 KV</t>
  </si>
  <si>
    <t>CB CA 3 X 50 + 1 / 4P 25 KV</t>
  </si>
  <si>
    <t>CB CA 3 X 50 + 3 / 8P 15 KV</t>
  </si>
  <si>
    <t>CB CA 3 X 50 + 3 / 8P 25 KV</t>
  </si>
  <si>
    <t>CB CA 3X1X35+70 1KV</t>
  </si>
  <si>
    <t>CB CU 13,00 MM2 (6 AWG)</t>
  </si>
  <si>
    <t>CB DUP CA 1 X 1 X 10 + 10 1 KV</t>
  </si>
  <si>
    <t>CB DUP CA 1 X 1 X 16 + 16 1 KV</t>
  </si>
  <si>
    <t>CB DUP CA 1 X 1 X 25 + 25 1 KV</t>
  </si>
  <si>
    <t>CB QUAD CA 3 X 1 X 120 + 70 1 KV</t>
  </si>
  <si>
    <t>CB QUAD CA 3 X 1 X 16 + 16 1 KV</t>
  </si>
  <si>
    <t>CB QUAD CA 3 X 1 X 35 + 35 1 KV</t>
  </si>
  <si>
    <t>CB QUAD CA 3 X 1 X 70 + 70 1 KV</t>
  </si>
  <si>
    <t>CB TRIP CA 2 X 1 X 10 + 10 1 KV</t>
  </si>
  <si>
    <t>CB TRIP CA 2 X 1 X 16 + 16 1 KV</t>
  </si>
  <si>
    <t>CB TRIP CA 2 X 1 X 35 + 35 1 KV</t>
  </si>
  <si>
    <t>CB TRIP CA 2 X 1 X 70 + 70 1 KV</t>
  </si>
  <si>
    <t>FIO AL 10MM2 1KV XLPE</t>
  </si>
  <si>
    <t>PROTEGIDA</t>
  </si>
  <si>
    <t>CB AL 1 X  70  MM2</t>
  </si>
  <si>
    <t>CB AL 1 X 150 MM2</t>
  </si>
  <si>
    <t>CB AL 1 X 150 MM2 15 KV PROT</t>
  </si>
  <si>
    <t>CB AL 1 X 150 MM2 25 KV PROT</t>
  </si>
  <si>
    <t>CB AL 1 X 50 MM2 15 KV PROT</t>
  </si>
  <si>
    <t>CB AL 1 X 50 MM2 25 KV PROT</t>
  </si>
  <si>
    <t>CB AL 1 X 95 MM2 15 KV PROT</t>
  </si>
  <si>
    <t>SUBTERRÂNEA - RDS</t>
  </si>
  <si>
    <t>Extensão e Modificação de Rede</t>
  </si>
  <si>
    <t>T01</t>
  </si>
  <si>
    <t>EXT/MOD BT COM INST/SUBST TR</t>
  </si>
  <si>
    <t>A EXECUTAR ATRAVÉS DA NS</t>
  </si>
  <si>
    <t>T02</t>
  </si>
  <si>
    <t>MOD BT COM OU SEM INST/SUBS TR</t>
  </si>
  <si>
    <t>EXECUCAO ANTES DA</t>
  </si>
  <si>
    <t>T03</t>
  </si>
  <si>
    <t>EXT/MOD MT 7,97KV &lt;= 1KM</t>
  </si>
  <si>
    <t>EXECUCAO APOS O TERMINO</t>
  </si>
  <si>
    <t>T04</t>
  </si>
  <si>
    <t>EXT/MOD MT 13,8KV &lt;= 1KM</t>
  </si>
  <si>
    <t>EXECUCAO EM CONJUNTO</t>
  </si>
  <si>
    <t>T05</t>
  </si>
  <si>
    <t>EXT/MOD MT 23,1KV &lt;= 1KM</t>
  </si>
  <si>
    <t>EXECUCAO EM PARALELO</t>
  </si>
  <si>
    <t>T06</t>
  </si>
  <si>
    <t>EXT/MOD MT 34,5KV &lt;= 1KM</t>
  </si>
  <si>
    <t>EXECUTANDO SOLICITAÇÃO NS</t>
  </si>
  <si>
    <t>T07</t>
  </si>
  <si>
    <t>EXT/MOD MT 7,97KV &gt; 1KM</t>
  </si>
  <si>
    <t>T08</t>
  </si>
  <si>
    <t>EXT/MOD MT 13,8KV &gt; 1KM</t>
  </si>
  <si>
    <t>T09</t>
  </si>
  <si>
    <t>EXT/MOD MT 23,1KV &gt; 1KM</t>
  </si>
  <si>
    <t>T10</t>
  </si>
  <si>
    <t>EXT/MOD MT 34,5KV &gt; 1KM</t>
  </si>
  <si>
    <t>T11</t>
  </si>
  <si>
    <t>EXT/MOD/REF MT 7,97KV &lt;= 1KM</t>
  </si>
  <si>
    <t>T12</t>
  </si>
  <si>
    <t>EXT/MOD/REF MT 13,8KV &lt;= 1KM</t>
  </si>
  <si>
    <t>T13</t>
  </si>
  <si>
    <t>EXT/MOD/REF MT 23,1KV &lt;= 1KM</t>
  </si>
  <si>
    <t>T14</t>
  </si>
  <si>
    <t>EXT/MOD/REF MT 34,5KV &lt;= 1KM</t>
  </si>
  <si>
    <t>T15</t>
  </si>
  <si>
    <t>EXT/MOD/REF MT 7,97KV &gt; 1KM</t>
  </si>
  <si>
    <t>T16</t>
  </si>
  <si>
    <t>EXT/MOD/REF MT 13,8KV &gt; 1KM</t>
  </si>
  <si>
    <t>T17</t>
  </si>
  <si>
    <t>EXT/MOD/REF MT 23,1KV &gt; 1KM</t>
  </si>
  <si>
    <t>T18</t>
  </si>
  <si>
    <t>EXT/MOD/REF MT 34,5KV &gt; 1KM</t>
  </si>
  <si>
    <t>T19</t>
  </si>
  <si>
    <t>MOD BT - SOMENTE TROCA/INST TR</t>
  </si>
  <si>
    <t>T20</t>
  </si>
  <si>
    <t>BT FOTOVOLTAICO</t>
  </si>
  <si>
    <t>T21</t>
  </si>
  <si>
    <t>EXT/MOD BT SEM INST/SUBST TR</t>
  </si>
  <si>
    <t>A0 ELETRICIDADE LTDA.</t>
  </si>
  <si>
    <t>ACOM ENERGY LTDA</t>
  </si>
  <si>
    <t>AGIL ELETRIFICACAO Ltda ...</t>
  </si>
  <si>
    <t>ALFA CONSTRUCOES ELETRICAS LTDA</t>
  </si>
  <si>
    <t>ALTERNATIVA CONSTR. ELETRICAS LTDA</t>
  </si>
  <si>
    <t>AMAS PROJ. CONST. ELET. LTDA.</t>
  </si>
  <si>
    <t>BETIM</t>
  </si>
  <si>
    <t>ANIBAL &amp; BRAGA CONSTUÇÕES LTDA.</t>
  </si>
  <si>
    <t>AT CONSTRUCOES ELETRICAS EIRELI EPP</t>
  </si>
  <si>
    <t>ATENAS CONSTRUTORA LTDA</t>
  </si>
  <si>
    <t>ATIVE ENGENHARIA LTDA</t>
  </si>
  <si>
    <t>BARRA PROJETOS E CONSTRUÇÕES LTDA</t>
  </si>
  <si>
    <t>BR ENGENHARIA E CONSTRUCOES LTDA</t>
  </si>
  <si>
    <t>BRASIL CONSTRUCOES E MONTAGENS LTDA</t>
  </si>
  <si>
    <t>CARDO INST.ELÉTRICA LTDA.</t>
  </si>
  <si>
    <t>CELMINAS LTDA</t>
  </si>
  <si>
    <t>CEMINAS CONSTRUCOES ELETRICAS LTDA.</t>
  </si>
  <si>
    <t>CONTAGEM</t>
  </si>
  <si>
    <t>CETEC CONSTRUCOES ELETROTECNICAS LT</t>
  </si>
  <si>
    <t>DIVINOPOLIS</t>
  </si>
  <si>
    <t>CIA. MINEIRA DE ELETRIFICACAO LTDA</t>
  </si>
  <si>
    <t>CITELUZ SERV. DE ILUMINAÇÃO URBANA</t>
  </si>
  <si>
    <t>CLAREAR CONSTRUTORA LTda..</t>
  </si>
  <si>
    <t>CODAMMA CONS DES AR MUNIC MIC MATIQ</t>
  </si>
  <si>
    <t>BARBACENA</t>
  </si>
  <si>
    <t>COENG CONST. ELÉTRICAS LTDA.</t>
  </si>
  <si>
    <t>COMAR - CONSTRUCOES E MONTAGENS LTD</t>
  </si>
  <si>
    <t>MONTES CLAROS</t>
  </si>
  <si>
    <t>COMAR CONSTRUCOES E MONTAGENS S/A.</t>
  </si>
  <si>
    <t>COMETA ENGENHARIA LTDA ME..</t>
  </si>
  <si>
    <t>NOVA LIMA</t>
  </si>
  <si>
    <t>CONCEL CONSTR. ELÉTRICAS Ltda.</t>
  </si>
  <si>
    <t>CONNORTE CONSTRUCOES E SERVICOS LTD</t>
  </si>
  <si>
    <t>CONFINS</t>
  </si>
  <si>
    <t>CONSTRUREDE ELETRICIDADE LTD.</t>
  </si>
  <si>
    <t>CONSTRUSOL CONST.ELÉT. &amp; CIVIL LTDA</t>
  </si>
  <si>
    <t>CAMPO BELO</t>
  </si>
  <si>
    <t>CONSTRUTORA BRAS.ENGENHARIA LTDA</t>
  </si>
  <si>
    <t>CONSTRUTORA REMO LTDA</t>
  </si>
  <si>
    <t>CORTE REAL CONST. LTDA. EPP.</t>
  </si>
  <si>
    <t>CSC - CONSTRUTORA S. CARDOSO LTDA</t>
  </si>
  <si>
    <t>PASSOS</t>
  </si>
  <si>
    <t>CSM EMPREENDIMENTOS IMOB Ltda.</t>
  </si>
  <si>
    <t>DELTA CONSTRUÇÕES ELÉTRICAS LTDA</t>
  </si>
  <si>
    <t>ECEL ENGENHARIA E CONSTRUCOES LTDA</t>
  </si>
  <si>
    <t>ECOLOGICA SERV. EMPRE LTDA</t>
  </si>
  <si>
    <t>ECOM ENG. CONST. ELET. LTDA</t>
  </si>
  <si>
    <t>SALINAS</t>
  </si>
  <si>
    <t>EFAL INSTALAÇÕES ELÉTRICAS LTDA.</t>
  </si>
  <si>
    <t>EFICIENCIA CONSTRUTORA LTDA.</t>
  </si>
  <si>
    <t>ELETRICA POLIGONAL LTDA</t>
  </si>
  <si>
    <t>ELETRIFICA COM E MANUT ELET LTDA EP</t>
  </si>
  <si>
    <t>ELETRIFICAÇÕES PEREIRA SILVA LTDA</t>
  </si>
  <si>
    <t>ELETRO EPCEL LTDA</t>
  </si>
  <si>
    <t>ELETRO PEDRO LTDA</t>
  </si>
  <si>
    <t>ELETRO SÃO GABRIEL LTDA.</t>
  </si>
  <si>
    <t>ELETROCAMP CONST.ELÉT. CIVIS EIRELI</t>
  </si>
  <si>
    <t>PARA DE MINAS</t>
  </si>
  <si>
    <t>ELETROCEL LTDA.</t>
  </si>
  <si>
    <t>EM MONTAGENS ELÉTRICAS LTDA.</t>
  </si>
  <si>
    <t>ENCEL ENG. CONST. ELÉT. LTDA</t>
  </si>
  <si>
    <t>ENERGIA CONSTRUÇÕES LTDA.</t>
  </si>
  <si>
    <t>ENERGITEL PROJ. E CONS. LTDA.</t>
  </si>
  <si>
    <t>JUIZ DE FORA</t>
  </si>
  <si>
    <t>ENEVI ENERGIA VITAL LTDA EPP</t>
  </si>
  <si>
    <t>ENGELIG MONT. MANUT. ELETRICA LTDA</t>
  </si>
  <si>
    <t>MARIANA</t>
  </si>
  <si>
    <t>ENGELMIG ELETRICA LTDA</t>
  </si>
  <si>
    <t>ENGELUZ ILUM. E ELETRICIDADE LTDA.</t>
  </si>
  <si>
    <t>FINK ENGENHARIA LTDA.</t>
  </si>
  <si>
    <t>FORÇA ELÉTRICA INSTALAÇÕES LTDA.</t>
  </si>
  <si>
    <t>FREITAS &amp; MORAIS CONSTRUTORA LTDA</t>
  </si>
  <si>
    <t>GCMMEL ENGENHARIA E SERVICOS LTDA -</t>
  </si>
  <si>
    <t>GIGAWATT PROJ. MANUT. MONT. ELET. L</t>
  </si>
  <si>
    <t>GRADE ELET. CONSTRUÇÕES LTDA</t>
  </si>
  <si>
    <t>ICE INFRA CONST. ELETRICAS LTDA</t>
  </si>
  <si>
    <t>ILUMINA CONTRUÇÕES ELETRICAS LTDA</t>
  </si>
  <si>
    <t>IMOBLUZ IMOB. EMPREENDIMENTOS LTDA.</t>
  </si>
  <si>
    <t>IPRIMA SERVIÇOS ELÉTRICOS LTDA.</t>
  </si>
  <si>
    <t>ITABIRA</t>
  </si>
  <si>
    <t>JADEL CONSTRUCOES ELETRICAS LTDA</t>
  </si>
  <si>
    <t>JFT ENGENHARIA LTDA ME</t>
  </si>
  <si>
    <t>JM CONSTR.ELÉTR. S.J.DEL REI LTDA</t>
  </si>
  <si>
    <t>SAO JOAO DEL REI</t>
  </si>
  <si>
    <t>KPL INSTALAÇÕES ELET. E SERV. LTDA</t>
  </si>
  <si>
    <t>LIBE CONSTRUTORA LTDA</t>
  </si>
  <si>
    <t>LIDER TOPOGRAFIA E PROJETOS LTDA.</t>
  </si>
  <si>
    <t>GUAXUPE</t>
  </si>
  <si>
    <t>LÍDERLUZ ENGENHARIA LTDA</t>
  </si>
  <si>
    <t>LUMEN CONSTRUCOES ELETRICAS LTDA</t>
  </si>
  <si>
    <t>LUZ E FORÇA CONSTRUCOES ELETRICAS L</t>
  </si>
  <si>
    <t>JOAO MONLEVADE</t>
  </si>
  <si>
    <t>LUZ MINEIRA CONST. ELÉTRICAS LTDA</t>
  </si>
  <si>
    <t>M L ELETRICIDADE LTDA</t>
  </si>
  <si>
    <t>MARTINO ELETRICIDADE LTDA.</t>
  </si>
  <si>
    <t>PONTE NOVA</t>
  </si>
  <si>
    <t>MBA - CONSTRUTORA LTDA.</t>
  </si>
  <si>
    <t>METODO PROJ. E CONST. ELÉTRICAS LTD</t>
  </si>
  <si>
    <t>MONTEC MONT ELÉT JANAÚBA LTDA</t>
  </si>
  <si>
    <t>JANAUBA</t>
  </si>
  <si>
    <t>NEON CONSTRUÇÕCOES ELÉTRICAS LTDA.</t>
  </si>
  <si>
    <t>NOROESTE CONSTRUÇÕES ELÉTRICAS LTDA</t>
  </si>
  <si>
    <t>NORTEMI NORTE ELE. MONT. IND. LTDA</t>
  </si>
  <si>
    <t>OZELIN CONST. ELÉTRICAS LTDA.</t>
  </si>
  <si>
    <t>PAVIBRA ENGENHARIA LTDA</t>
  </si>
  <si>
    <t>PROHETEL PROJETOS E CONSTRUCOES LTD</t>
  </si>
  <si>
    <t>PROJECEL ENGENHARIA LTDA</t>
  </si>
  <si>
    <t>PROJETEC CONST. ELETRICAS LTDA.</t>
  </si>
  <si>
    <t>PROJETELE ENGENHARIA LTDA.</t>
  </si>
  <si>
    <t>PROLUZ ELETRICIDADE LTDA</t>
  </si>
  <si>
    <t>GOVERNADOR VALADARES</t>
  </si>
  <si>
    <t>PROSEG ELETRIFICACAO LTDA. EPP.</t>
  </si>
  <si>
    <t>PROTOP CONSTRUCOES E PROJETOS LTDA</t>
  </si>
  <si>
    <t>RCS CONSTRUÇÕES LTDA.</t>
  </si>
  <si>
    <t>RDX EMPREENDIMENTOS LTDA</t>
  </si>
  <si>
    <t>REDEL LTDA</t>
  </si>
  <si>
    <t>RENASCER CONSTR. ELÉTRICAS LTDA</t>
  </si>
  <si>
    <t>RIBEIRO BARROSO CONST ELÉT. LTDA.</t>
  </si>
  <si>
    <t>RICEL INSTALAÇÕES ELÉTRICAS LTDA.</t>
  </si>
  <si>
    <t>RIZAL CONSTRUCOES ELETRICAS LTDA</t>
  </si>
  <si>
    <t>RJ - INSTALACOES ELETRICAS EIRELI -</t>
  </si>
  <si>
    <t>SECULO ENGENHARIA LTDA</t>
  </si>
  <si>
    <t>SELT ENGENHARIA LTDA.</t>
  </si>
  <si>
    <t>SEMA ELETRIFICAÇÕES LTDA</t>
  </si>
  <si>
    <t>TENAZ ENG. CONST. ELETRICAS LTDA.</t>
  </si>
  <si>
    <t>ULTRA ENERGIA LTDA.</t>
  </si>
  <si>
    <t>VASCONCELOS E SANTOS LTDA.</t>
  </si>
  <si>
    <t>VIGA INSTALACOES ELETRICAS LTDA.</t>
  </si>
  <si>
    <t>VITORIALUZ CONTRUCOES</t>
  </si>
  <si>
    <t>VIVA NOVA TELECOMUNICAÇÕES LTDA</t>
  </si>
  <si>
    <t>WJ CONSTRUÇÕES ELETRICAS EIRELI</t>
  </si>
  <si>
    <t>SETE LAGOAS</t>
  </si>
  <si>
    <t>ZENY CONST E PROJ. EIRELI EPP</t>
  </si>
  <si>
    <t>EMPREITEIRA</t>
  </si>
  <si>
    <t>ABAETE</t>
  </si>
  <si>
    <t>ABRE CAMPO</t>
  </si>
  <si>
    <t>ACAIACA</t>
  </si>
  <si>
    <t>AGUA BOA</t>
  </si>
  <si>
    <t>AGUANIL</t>
  </si>
  <si>
    <t>AIMORES</t>
  </si>
  <si>
    <t>AIURUOCA</t>
  </si>
  <si>
    <t>ALAGOA</t>
  </si>
  <si>
    <t>ALFREDO VASCONCELOS</t>
  </si>
  <si>
    <t>ALPERCATA</t>
  </si>
  <si>
    <t>ALPINOPOLIS</t>
  </si>
  <si>
    <t>ALTO RIO DOCE</t>
  </si>
  <si>
    <t>ALVINOPOLIS</t>
  </si>
  <si>
    <t>ALVORADA DE MINAS</t>
  </si>
  <si>
    <t>ANDRELANDIA</t>
  </si>
  <si>
    <t>ANGELANDIA</t>
  </si>
  <si>
    <t>ANTONIO CARLOS</t>
  </si>
  <si>
    <t>ANTONIO DIAS</t>
  </si>
  <si>
    <t>ARACAI</t>
  </si>
  <si>
    <t>ARACITABA</t>
  </si>
  <si>
    <t>ARANTINA</t>
  </si>
  <si>
    <t>ARAUJOS</t>
  </si>
  <si>
    <t>ARCOS</t>
  </si>
  <si>
    <t>ARICANDUVA</t>
  </si>
  <si>
    <t>AUGUSTO DE LIMA</t>
  </si>
  <si>
    <t>BALDIM</t>
  </si>
  <si>
    <t>BAMBUI</t>
  </si>
  <si>
    <t>BARAO DE COCAIS</t>
  </si>
  <si>
    <t>BARRA LONGA</t>
  </si>
  <si>
    <t>BARROSO</t>
  </si>
  <si>
    <t>BELA VISTA DE MINAS</t>
  </si>
  <si>
    <t>BELMIRO BRAGA</t>
  </si>
  <si>
    <t>BELO VALE</t>
  </si>
  <si>
    <t>BERIZAL</t>
  </si>
  <si>
    <t>BIAS FORTES</t>
  </si>
  <si>
    <t>BICAS</t>
  </si>
  <si>
    <t>BIQUINHAS</t>
  </si>
  <si>
    <t>BOCAINA DE MINAS</t>
  </si>
  <si>
    <t>BOCAIUVA</t>
  </si>
  <si>
    <t>BOM DESPACHO</t>
  </si>
  <si>
    <t>BOM JARDIM DE MINAS</t>
  </si>
  <si>
    <t>BOM JESUS DA PENHA</t>
  </si>
  <si>
    <t>BOM JESUS DO AMPARO</t>
  </si>
  <si>
    <t>BOM SUCESSO</t>
  </si>
  <si>
    <t>BONFIM</t>
  </si>
  <si>
    <t>BONITO DE MINAS</t>
  </si>
  <si>
    <t>BOTUMIRIM</t>
  </si>
  <si>
    <t>BRASILIA DE MINAS</t>
  </si>
  <si>
    <t>BRAS PIRES</t>
  </si>
  <si>
    <t>BRAUNAS</t>
  </si>
  <si>
    <t>BRUMADINHO</t>
  </si>
  <si>
    <t>BUENOPOLIS</t>
  </si>
  <si>
    <t>BURITIZEIRO</t>
  </si>
  <si>
    <t>CACHOEIRA DA PRATA</t>
  </si>
  <si>
    <t>CACHOEIRA DE PAJEU</t>
  </si>
  <si>
    <t>CAETANOPOLIS</t>
  </si>
  <si>
    <t>CAETE</t>
  </si>
  <si>
    <t>CAMACHO</t>
  </si>
  <si>
    <t>CAMPO AZUL</t>
  </si>
  <si>
    <t>CANA VERDE</t>
  </si>
  <si>
    <t>CANDEIAS</t>
  </si>
  <si>
    <t>CANTAGALO</t>
  </si>
  <si>
    <t>CAPELA NOVA</t>
  </si>
  <si>
    <t>CAPETINGA</t>
  </si>
  <si>
    <t>CAPIM BRANCO</t>
  </si>
  <si>
    <t>CAPITAO ANDRADE</t>
  </si>
  <si>
    <t>CAPITAO ENEAS</t>
  </si>
  <si>
    <t>CAPITOLIO</t>
  </si>
  <si>
    <t>CARANAIBA</t>
  </si>
  <si>
    <t>CARANDAI</t>
  </si>
  <si>
    <t>CARANGOLA</t>
  </si>
  <si>
    <t>CARMESIA</t>
  </si>
  <si>
    <t>CARMO DA MATA</t>
  </si>
  <si>
    <t>CARMO DO CAJURU</t>
  </si>
  <si>
    <t>CARMO DO RIO CLARO</t>
  </si>
  <si>
    <t>CARMOPOLIS DE MINAS</t>
  </si>
  <si>
    <t>CARRANCAS</t>
  </si>
  <si>
    <t>CARVALHOS</t>
  </si>
  <si>
    <t>CASA GRANDE</t>
  </si>
  <si>
    <t>CASSIA</t>
  </si>
  <si>
    <t>CATAGUASES</t>
  </si>
  <si>
    <t>CATAS ALTAS</t>
  </si>
  <si>
    <t>CATAS ALTAS DA NORUEGA</t>
  </si>
  <si>
    <t>CATUJI</t>
  </si>
  <si>
    <t>CATUTI</t>
  </si>
  <si>
    <t>CEDRO DO ABAETE</t>
  </si>
  <si>
    <t>CENTRAL DE MINAS</t>
  </si>
  <si>
    <t>CHACARA</t>
  </si>
  <si>
    <t>CHALE</t>
  </si>
  <si>
    <t>CHAPADA DO NORTE</t>
  </si>
  <si>
    <t>CHAPADA GAUCHA</t>
  </si>
  <si>
    <t>CHIADOR</t>
  </si>
  <si>
    <t>CIPOTANEA</t>
  </si>
  <si>
    <t>CLARAVAL</t>
  </si>
  <si>
    <t>CLARO DOS POCOES</t>
  </si>
  <si>
    <t>CLAUDIO</t>
  </si>
  <si>
    <t>COLUNA</t>
  </si>
  <si>
    <t>CONCEICAO DE IPANEMA</t>
  </si>
  <si>
    <t>CONCEICAO DO MATO DENTRO</t>
  </si>
  <si>
    <t>CONCEICAO DO PARA</t>
  </si>
  <si>
    <t>CONEGO MARINHO</t>
  </si>
  <si>
    <t>CONGONHAS</t>
  </si>
  <si>
    <t>CONGONHAS DO NORTE</t>
  </si>
  <si>
    <t>CONSELHEIRO LAFAIETE</t>
  </si>
  <si>
    <t>CONSELHEIRO PENA</t>
  </si>
  <si>
    <t>CORACAO DE JESUS</t>
  </si>
  <si>
    <t>CORDISBURGO</t>
  </si>
  <si>
    <t>CORINTO</t>
  </si>
  <si>
    <t>COROACI</t>
  </si>
  <si>
    <t>CORONEL PACHECO</t>
  </si>
  <si>
    <t>CORONEL XAVIER CHAVES</t>
  </si>
  <si>
    <t>CORREGO DANTA</t>
  </si>
  <si>
    <t>CORREGO FUNDO</t>
  </si>
  <si>
    <t>CRISOLITA</t>
  </si>
  <si>
    <t>CRISTAIS</t>
  </si>
  <si>
    <t>CRISTALIA</t>
  </si>
  <si>
    <t>CRISTIANO OTONI</t>
  </si>
  <si>
    <t>CRUCILANDIA</t>
  </si>
  <si>
    <t>CUPARAQUE</t>
  </si>
  <si>
    <t>CURRAL DE DENTRO</t>
  </si>
  <si>
    <t>CURVELO</t>
  </si>
  <si>
    <t>DATAS</t>
  </si>
  <si>
    <t>DELFINOPOLIS</t>
  </si>
  <si>
    <t>DELTA</t>
  </si>
  <si>
    <t>DESTERRO DE ENTRE RIOS</t>
  </si>
  <si>
    <t>DESTERRO DO MELO</t>
  </si>
  <si>
    <t>DIAMANTINA</t>
  </si>
  <si>
    <t>DIOGO DE VASCONCELOS</t>
  </si>
  <si>
    <t>DIONISIO</t>
  </si>
  <si>
    <t>DIVINO</t>
  </si>
  <si>
    <t>DIVINO DAS LARANJEIRAS</t>
  </si>
  <si>
    <t>DIVINOLANDIA DE MINAS</t>
  </si>
  <si>
    <t>DIVISA ALEGRE</t>
  </si>
  <si>
    <t>DOM JOAQUIM</t>
  </si>
  <si>
    <t>DOM SILVERIO</t>
  </si>
  <si>
    <t>DORES DE CAMPOS</t>
  </si>
  <si>
    <t>DORES DE GUANHAES</t>
  </si>
  <si>
    <t>DORES DO INDAIA</t>
  </si>
  <si>
    <t>DORES DO TURVO</t>
  </si>
  <si>
    <t>DORESOPOLIS</t>
  </si>
  <si>
    <t>ENGENHEIRO CALDAS</t>
  </si>
  <si>
    <t>ENGENHEIRO NAVARRO</t>
  </si>
  <si>
    <t>ENTRE RIOS DE MINAS</t>
  </si>
  <si>
    <t>ESMERALDAS</t>
  </si>
  <si>
    <t>ESPINOSA</t>
  </si>
  <si>
    <t>ESTRELA DALVA</t>
  </si>
  <si>
    <t>ESTRELA DO INDAIA</t>
  </si>
  <si>
    <t>EWBANK DA CAMARA</t>
  </si>
  <si>
    <t>FARIA LEMOS</t>
  </si>
  <si>
    <t>FELICIO DOS SANTOS</t>
  </si>
  <si>
    <t>FELIXLANDIA</t>
  </si>
  <si>
    <t>FERNANDES TOURINHO</t>
  </si>
  <si>
    <t>FERROS</t>
  </si>
  <si>
    <t>FLORESTAL</t>
  </si>
  <si>
    <t>FORMIGA</t>
  </si>
  <si>
    <t>FORMOSO</t>
  </si>
  <si>
    <t>FORTALEZA DE MINAS</t>
  </si>
  <si>
    <t>FORTUNA DE MINAS</t>
  </si>
  <si>
    <t>FRANCISCO DUMONT</t>
  </si>
  <si>
    <t>FRANCISCO SA</t>
  </si>
  <si>
    <t>FREI INOCENCIO</t>
  </si>
  <si>
    <t>FRUTA DE LEITE</t>
  </si>
  <si>
    <t>FUNILANDIA</t>
  </si>
  <si>
    <t>GALILEIA</t>
  </si>
  <si>
    <t>GAMELEIRAS</t>
  </si>
  <si>
    <t>GLAUCILANDIA</t>
  </si>
  <si>
    <t>GOIABEIRA</t>
  </si>
  <si>
    <t>GOIANA</t>
  </si>
  <si>
    <t>GONZAGA</t>
  </si>
  <si>
    <t>GOUVEIA</t>
  </si>
  <si>
    <t>GRAO MOGOL</t>
  </si>
  <si>
    <t>GUANHAES</t>
  </si>
  <si>
    <t>GUARACIABA</t>
  </si>
  <si>
    <t>GUARACIAMA</t>
  </si>
  <si>
    <t>GUARANESIA</t>
  </si>
  <si>
    <t>GUARARA</t>
  </si>
  <si>
    <t>IBERTIOGA</t>
  </si>
  <si>
    <t>IBIAI</t>
  </si>
  <si>
    <t>IBIRACATU</t>
  </si>
  <si>
    <t>IBIRACI</t>
  </si>
  <si>
    <t>IBIRITE</t>
  </si>
  <si>
    <t>IBITURUNA</t>
  </si>
  <si>
    <t>ICARAI DE MINAS</t>
  </si>
  <si>
    <t>IGARAPE</t>
  </si>
  <si>
    <t>IGARATINGA</t>
  </si>
  <si>
    <t>IGUATAMA</t>
  </si>
  <si>
    <t>IJACI</t>
  </si>
  <si>
    <t>INDAIABIRA</t>
  </si>
  <si>
    <t>INGAI</t>
  </si>
  <si>
    <t>INHAUMA</t>
  </si>
  <si>
    <t>INIMUTABA</t>
  </si>
  <si>
    <t>IPANEMA</t>
  </si>
  <si>
    <t>ITABIRINHA</t>
  </si>
  <si>
    <t>ITABIRITO</t>
  </si>
  <si>
    <t>ITACAMBIRA</t>
  </si>
  <si>
    <t>ITACARAMBI</t>
  </si>
  <si>
    <t>ITAGUARA</t>
  </si>
  <si>
    <t>ITAMBE DO MATO DENTRO</t>
  </si>
  <si>
    <t>ITANHOMI</t>
  </si>
  <si>
    <t>ITAPECERICA</t>
  </si>
  <si>
    <t>ITATIAIUCU</t>
  </si>
  <si>
    <t>ITAU DE MINAS</t>
  </si>
  <si>
    <t>ITAUNA</t>
  </si>
  <si>
    <t>ITAVERAVA</t>
  </si>
  <si>
    <t>ITUETA</t>
  </si>
  <si>
    <t>ITUMIRIM</t>
  </si>
  <si>
    <t>ITUTINGA</t>
  </si>
  <si>
    <t>JABOTICATUBAS</t>
  </si>
  <si>
    <t>JACUI</t>
  </si>
  <si>
    <t>JAIBA</t>
  </si>
  <si>
    <t>JANUARIA</t>
  </si>
  <si>
    <t>JAPARAIBA</t>
  </si>
  <si>
    <t>JAPONVAR</t>
  </si>
  <si>
    <t>JECEABA</t>
  </si>
  <si>
    <t>JENIPAPO DE MINAS</t>
  </si>
  <si>
    <t>JEQUERI</t>
  </si>
  <si>
    <t>JEQUITAI</t>
  </si>
  <si>
    <t>JEQUITIBA</t>
  </si>
  <si>
    <t>JEQUITINHONHA</t>
  </si>
  <si>
    <t>JOAQUIM FELICIO</t>
  </si>
  <si>
    <t>JOSE GONCALVES DE MINAS</t>
  </si>
  <si>
    <t>JOSENOPOLIS</t>
  </si>
  <si>
    <t>JOSE RAYDAN</t>
  </si>
  <si>
    <t>JUATUBA</t>
  </si>
  <si>
    <t>JURAMENTO</t>
  </si>
  <si>
    <t>JURUAIA</t>
  </si>
  <si>
    <t>JUVENILIA</t>
  </si>
  <si>
    <t>LAGOA DA PRATA</t>
  </si>
  <si>
    <t>LAGOA DOS PATOS</t>
  </si>
  <si>
    <t>LAGOA DOURADA</t>
  </si>
  <si>
    <t>LAGOA SANTA</t>
  </si>
  <si>
    <t>LAJINHA</t>
  </si>
  <si>
    <t>LAMIM</t>
  </si>
  <si>
    <t>LASSANCE</t>
  </si>
  <si>
    <t>LAVRAS</t>
  </si>
  <si>
    <t>LEANDRO FERREIRA</t>
  </si>
  <si>
    <t>LEME DO PRADO</t>
  </si>
  <si>
    <t>LIBERDADE</t>
  </si>
  <si>
    <t>LIMA DUARTE</t>
  </si>
  <si>
    <t>LONTRA</t>
  </si>
  <si>
    <t>LUISLANDIA</t>
  </si>
  <si>
    <t>LUZ</t>
  </si>
  <si>
    <t>MADRE DE DEUS DE MINAS</t>
  </si>
  <si>
    <t>MAMONAS</t>
  </si>
  <si>
    <t>MANGA</t>
  </si>
  <si>
    <t>MANTENA</t>
  </si>
  <si>
    <t>MARAVILHAS</t>
  </si>
  <si>
    <t>MAR DE ESPANHA</t>
  </si>
  <si>
    <t>MARILAC</t>
  </si>
  <si>
    <t>MARIO CAMPOS</t>
  </si>
  <si>
    <t>MARIPA DE MINAS</t>
  </si>
  <si>
    <t>MARTINHO CAMPOS</t>
  </si>
  <si>
    <t>MATERLANDIA</t>
  </si>
  <si>
    <t>MATEUS LEME</t>
  </si>
  <si>
    <t>MATIAS BARBOSA</t>
  </si>
  <si>
    <t>MATIAS CARDOSO</t>
  </si>
  <si>
    <t>MATO VERDE</t>
  </si>
  <si>
    <t>MATOZINHOS</t>
  </si>
  <si>
    <t>MEDEIROS</t>
  </si>
  <si>
    <t>MENDES PIMENTEL</t>
  </si>
  <si>
    <t>MERCES</t>
  </si>
  <si>
    <t>MINDURI</t>
  </si>
  <si>
    <t>MIRABELA</t>
  </si>
  <si>
    <t>MIRAVANIA</t>
  </si>
  <si>
    <t>MOEDA</t>
  </si>
  <si>
    <t>MOEMA</t>
  </si>
  <si>
    <t>MONJOLOS</t>
  </si>
  <si>
    <t>MONTALVANIA</t>
  </si>
  <si>
    <t>MONTE AZUL</t>
  </si>
  <si>
    <t>MONTE FORMOSO</t>
  </si>
  <si>
    <t>MONTEZUMA</t>
  </si>
  <si>
    <t>MORADA NOVA DE MINAS</t>
  </si>
  <si>
    <t>MORRO DA GARCA</t>
  </si>
  <si>
    <t>MORRO DO PILAR</t>
  </si>
  <si>
    <t>MUTUM</t>
  </si>
  <si>
    <t>NACIP RAYDAN</t>
  </si>
  <si>
    <t>NAZARENO</t>
  </si>
  <si>
    <t>NEPOMUCENO</t>
  </si>
  <si>
    <t>NINHEIRA</t>
  </si>
  <si>
    <t>NOVA ERA</t>
  </si>
  <si>
    <t>NOVA PORTEIRINHA</t>
  </si>
  <si>
    <t>NOVA SERRANA</t>
  </si>
  <si>
    <t>NOVA UNIAO</t>
  </si>
  <si>
    <t>NOVORIZONTE</t>
  </si>
  <si>
    <t>OLARIA</t>
  </si>
  <si>
    <t>OLIVEIRA</t>
  </si>
  <si>
    <t>OLIVEIRA FORTES</t>
  </si>
  <si>
    <t>ONCA DE PITANGUI</t>
  </si>
  <si>
    <t>ORATORIOS</t>
  </si>
  <si>
    <t>ORIZANIA</t>
  </si>
  <si>
    <t>OURO BRANCO</t>
  </si>
  <si>
    <t>OURO PRETO</t>
  </si>
  <si>
    <t>PADRE CARVALHO</t>
  </si>
  <si>
    <t>PAINEIRAS</t>
  </si>
  <si>
    <t>PAINS</t>
  </si>
  <si>
    <t>PAI PEDRO</t>
  </si>
  <si>
    <t>PAIVA</t>
  </si>
  <si>
    <t>PALMOPOLIS</t>
  </si>
  <si>
    <t>PAPAGAIOS</t>
  </si>
  <si>
    <t>PARAOPEBA</t>
  </si>
  <si>
    <t>PASSA TEMPO</t>
  </si>
  <si>
    <t>PATIS</t>
  </si>
  <si>
    <t>PAULISTAS</t>
  </si>
  <si>
    <t>PECANHA</t>
  </si>
  <si>
    <t>PEDRA AZUL</t>
  </si>
  <si>
    <t>PEDRA BONITA</t>
  </si>
  <si>
    <t>PEDRA DO INDAIA</t>
  </si>
  <si>
    <t>PEDRAS DE MARIA DA CRUZ</t>
  </si>
  <si>
    <t>PEDRO LEOPOLDO</t>
  </si>
  <si>
    <t>PEDRO TEIXEIRA</t>
  </si>
  <si>
    <t>PEQUERI</t>
  </si>
  <si>
    <t>PEQUI</t>
  </si>
  <si>
    <t>PERDIGAO</t>
  </si>
  <si>
    <t>PERDOES</t>
  </si>
  <si>
    <t>PIAU</t>
  </si>
  <si>
    <t>PIEDADE DE PONTE NOVA</t>
  </si>
  <si>
    <t>PIEDADE DO RIO GRANDE</t>
  </si>
  <si>
    <t>PIEDADE DOS GERAIS</t>
  </si>
  <si>
    <t>PIMENTA</t>
  </si>
  <si>
    <t>PINTOPOLIS</t>
  </si>
  <si>
    <t>PIRACEMA</t>
  </si>
  <si>
    <t>PIRANGA</t>
  </si>
  <si>
    <t>PIRAPETINGA</t>
  </si>
  <si>
    <t>PIRAPORA</t>
  </si>
  <si>
    <t>PITANGUI</t>
  </si>
  <si>
    <t>PIUMHI</t>
  </si>
  <si>
    <t>POCRANE</t>
  </si>
  <si>
    <t>POMPEU</t>
  </si>
  <si>
    <t>PONTO CHIQUE</t>
  </si>
  <si>
    <t>PONTO DOS VOLANTES</t>
  </si>
  <si>
    <t>PORTEIRINHA</t>
  </si>
  <si>
    <t>PORTO FIRME</t>
  </si>
  <si>
    <t>PRADOS</t>
  </si>
  <si>
    <t>PRATAPOLIS</t>
  </si>
  <si>
    <t>PRESIDENTE BERNARDES</t>
  </si>
  <si>
    <t>PRESIDENTE JUSCELINO</t>
  </si>
  <si>
    <t>PRESIDENTE KUBITSCHEK</t>
  </si>
  <si>
    <t>PRUDENTE DE MORAIS</t>
  </si>
  <si>
    <t>QUARTEL GERAL</t>
  </si>
  <si>
    <t>QUELUZITO</t>
  </si>
  <si>
    <t>RAPOSOS</t>
  </si>
  <si>
    <t>RAUL SOARES</t>
  </si>
  <si>
    <t>RESENDE COSTA</t>
  </si>
  <si>
    <t>RESPLENDOR</t>
  </si>
  <si>
    <t>RESSAQUINHA</t>
  </si>
  <si>
    <t>RIACHO DOS MACHADOS</t>
  </si>
  <si>
    <t>RIBEIRAO DAS NEVES</t>
  </si>
  <si>
    <t>RIBEIRAO VERMELHO</t>
  </si>
  <si>
    <t>RIO ACIMA</t>
  </si>
  <si>
    <t>RIO CASCA</t>
  </si>
  <si>
    <t>RIO DOCE</t>
  </si>
  <si>
    <t>RIO ESPERA</t>
  </si>
  <si>
    <t>RIO MANSO</t>
  </si>
  <si>
    <t>RIO NOVO</t>
  </si>
  <si>
    <t>RIO PARDO DE MINAS</t>
  </si>
  <si>
    <t>RIO PIRACICABA</t>
  </si>
  <si>
    <t>RIO PRETO</t>
  </si>
  <si>
    <t>RIO VERMELHO</t>
  </si>
  <si>
    <t>RITAPOLIS</t>
  </si>
  <si>
    <t>RUBELITA</t>
  </si>
  <si>
    <t>SABARA</t>
  </si>
  <si>
    <t>SABINOPOLIS</t>
  </si>
  <si>
    <t>SANTA BARBARA</t>
  </si>
  <si>
    <t>SANTA BARBARA DO TUGURIO</t>
  </si>
  <si>
    <t>SANTA CRUZ DE MINAS</t>
  </si>
  <si>
    <t>SANTA CRUZ DO ESCALVADO</t>
  </si>
  <si>
    <t>SANTA EFIGENIA DE MINAS</t>
  </si>
  <si>
    <t>SANTA HELENA DE MINAS</t>
  </si>
  <si>
    <t>SANTA LUZIA</t>
  </si>
  <si>
    <t>SANTA MARIA DE ITABIRA</t>
  </si>
  <si>
    <t>SANTA MARIA DO SUACUI</t>
  </si>
  <si>
    <t>SANTANA DE PIRAPAMA</t>
  </si>
  <si>
    <t>SANTANA DO DESERTO</t>
  </si>
  <si>
    <t>SANTANA DO GARAMBEU</t>
  </si>
  <si>
    <t>SANTANA DO JACARE</t>
  </si>
  <si>
    <t>SANTANA DO RIACHO</t>
  </si>
  <si>
    <t>SANTANA DOS MONTES</t>
  </si>
  <si>
    <t>SANTA RITA DE MINAS</t>
  </si>
  <si>
    <t>SANTA RITA DO IBITIPOCA</t>
  </si>
  <si>
    <t>SANTA RITA DO ITUETO</t>
  </si>
  <si>
    <t>SANTA ROSA DA SERRA</t>
  </si>
  <si>
    <t>SANTO ANTONIO DO AMPARO</t>
  </si>
  <si>
    <t>SANTO ANTONIO DO GRAMA</t>
  </si>
  <si>
    <t>SANTO ANTONIO DO ITAMBE</t>
  </si>
  <si>
    <t>SANTO ANTONIO DO MONTE</t>
  </si>
  <si>
    <t>SANTO ANTONIO DO RETIRO</t>
  </si>
  <si>
    <t>SANTO HIPOLITO</t>
  </si>
  <si>
    <t>SANTOS DUMONT</t>
  </si>
  <si>
    <t>SAO BRAS DO SUACUI</t>
  </si>
  <si>
    <t>SAO DOMINGOS DO PRATA</t>
  </si>
  <si>
    <t>SAO FELIX DE MINAS</t>
  </si>
  <si>
    <t>SAO FRANCISCO</t>
  </si>
  <si>
    <t>SAO FRANCISCO DE PAULA</t>
  </si>
  <si>
    <t>SAO GERALDO DA PIEDADE</t>
  </si>
  <si>
    <t>SAO GONCALO DO PARA</t>
  </si>
  <si>
    <t>SAO GONCALO DO RIO ABAIXO</t>
  </si>
  <si>
    <t>SAO GONCALO DO RIO PRETO</t>
  </si>
  <si>
    <t>SAO JOAO DA LAGOA</t>
  </si>
  <si>
    <t>SAO JOAO DA PONTE</t>
  </si>
  <si>
    <t>SAO JOAO DAS MISSOES</t>
  </si>
  <si>
    <t>SAO JOAO DO PACUI</t>
  </si>
  <si>
    <t>SAO JOAO DO PARAISO</t>
  </si>
  <si>
    <t>SAO JOAO EVANGELISTA</t>
  </si>
  <si>
    <t>SAO JOAQUIM DE BICAS</t>
  </si>
  <si>
    <t>SAO JOSE DA BARRA</t>
  </si>
  <si>
    <t>SAO JOSE DA LAPA</t>
  </si>
  <si>
    <t>SAO JOSE DA SAFIRA</t>
  </si>
  <si>
    <t>SAO JOSE DA VARGINHA</t>
  </si>
  <si>
    <t>SAO JOSE DO GOIABAL</t>
  </si>
  <si>
    <t>SAO JOSE DO JACURI</t>
  </si>
  <si>
    <t>SAO PEDRO DA UNIAO</t>
  </si>
  <si>
    <t>SAO PEDRO DOS FERROS</t>
  </si>
  <si>
    <t>SAO PEDRO DO SUACUI</t>
  </si>
  <si>
    <t>SAO ROMAO</t>
  </si>
  <si>
    <t>SAO ROQUE DE MINAS</t>
  </si>
  <si>
    <t>SAO SEBASTIAO DO MARANHAO</t>
  </si>
  <si>
    <t>SAO SEBASTIAO DO OESTE</t>
  </si>
  <si>
    <t>SAO SEBASTIAO DO PARAISO</t>
  </si>
  <si>
    <t>SAO TIAGO</t>
  </si>
  <si>
    <t>SAO TOMAS DE AQUINO</t>
  </si>
  <si>
    <t>SAO VICENTE DE MINAS</t>
  </si>
  <si>
    <t>SARDOA</t>
  </si>
  <si>
    <t>SARZEDO</t>
  </si>
  <si>
    <t>SEM PEIXE</t>
  </si>
  <si>
    <t>SENADOR CORTES</t>
  </si>
  <si>
    <t>SENHORA DE OLIVEIRA</t>
  </si>
  <si>
    <t>SENHORA DO PORTO</t>
  </si>
  <si>
    <t>SENHORA DOS REMEDIOS</t>
  </si>
  <si>
    <t>SERITINGA</t>
  </si>
  <si>
    <t>SERRA AZUL DE MINAS</t>
  </si>
  <si>
    <t>SERRA DA SAUDADE</t>
  </si>
  <si>
    <t>SERRANOPOLIS DE MINAS</t>
  </si>
  <si>
    <t>SERRANOS</t>
  </si>
  <si>
    <t>SERRO</t>
  </si>
  <si>
    <t>SETUBINHA</t>
  </si>
  <si>
    <t>SIMAO PEREIRA</t>
  </si>
  <si>
    <t>SOBRALIA</t>
  </si>
  <si>
    <t>TABULEIRO</t>
  </si>
  <si>
    <t>TAIOBEIRAS</t>
  </si>
  <si>
    <t>TAPIRAI</t>
  </si>
  <si>
    <t>TAQUARACU DE MINAS</t>
  </si>
  <si>
    <t>TEIXEIRAS</t>
  </si>
  <si>
    <t>TIRADENTES</t>
  </si>
  <si>
    <t>TOMBOS</t>
  </si>
  <si>
    <t>TRES MARIAS</t>
  </si>
  <si>
    <t>TUMIRITINGA</t>
  </si>
  <si>
    <t>UBAI</t>
  </si>
  <si>
    <t>URUCANIA</t>
  </si>
  <si>
    <t>URUCUIA</t>
  </si>
  <si>
    <t>VARGEM BONITA</t>
  </si>
  <si>
    <t>VARZEA DA PALMA</t>
  </si>
  <si>
    <t>VARZELANDIA</t>
  </si>
  <si>
    <t>VERDELANDIA</t>
  </si>
  <si>
    <t>VEREDINHA</t>
  </si>
  <si>
    <t>VERMELHO NOVO</t>
  </si>
  <si>
    <t>VESPASIANO</t>
  </si>
  <si>
    <t>VICOSA</t>
  </si>
  <si>
    <t>VIRGINOPOLIS</t>
  </si>
  <si>
    <t>VIRGOLANDIA</t>
  </si>
  <si>
    <t>VOLTA GRANDE</t>
  </si>
  <si>
    <t>NS</t>
  </si>
  <si>
    <t>Extensão de rede de reserva;</t>
  </si>
  <si>
    <t>Fornecimento provisório para eventos e festividades;</t>
  </si>
  <si>
    <t>Obras do sistema de iluminação pública ou de iluminação das vias internas.</t>
  </si>
  <si>
    <t>Para outros tipos de obras, existe orçamento apresentado pela CEMIG D dentro do prazo de validade?</t>
  </si>
  <si>
    <t>Sim</t>
  </si>
  <si>
    <t>Endereço: *      </t>
  </si>
  <si>
    <t>Número: *</t>
  </si>
  <si>
    <t>Data de validade:</t>
  </si>
  <si>
    <t>NS:</t>
  </si>
  <si>
    <t>Orientar o consumidor interessado a registrar a solicitação diretamente à Cemig D</t>
  </si>
  <si>
    <t>Complemento:</t>
  </si>
  <si>
    <t>Bairro: *</t>
  </si>
  <si>
    <t>CEP: *</t>
  </si>
  <si>
    <t>MG</t>
  </si>
  <si>
    <t>Estado: *</t>
  </si>
  <si>
    <t>Cidade: *</t>
  </si>
  <si>
    <t>Localização:</t>
  </si>
  <si>
    <t>1 - Dados da Obra</t>
  </si>
  <si>
    <t>2 - Valores</t>
  </si>
  <si>
    <t>Materiais/Equipamentos:</t>
  </si>
  <si>
    <t>Mão de obra:</t>
  </si>
  <si>
    <t>Total</t>
  </si>
  <si>
    <t>dias após a aprovação do Projeto e Documentos para Incorporação de Redes.</t>
  </si>
  <si>
    <t>Código:</t>
  </si>
  <si>
    <t>Celular:</t>
  </si>
  <si>
    <t>Telefone fixo: *</t>
  </si>
  <si>
    <t>Celular:*</t>
  </si>
  <si>
    <t>E-mail:*</t>
  </si>
  <si>
    <t>Parceiro de Negócio:</t>
  </si>
  <si>
    <t>RG/RNE/RANI: *</t>
  </si>
  <si>
    <t>Órgão emissor: *</t>
  </si>
  <si>
    <t>Telefones (obrigatório informar pelo menos um): *</t>
  </si>
  <si>
    <t>Fixo:</t>
  </si>
  <si>
    <t xml:space="preserve">Endereço para correspondência: * </t>
  </si>
  <si>
    <t>Endereço da Unidade Consumidora</t>
  </si>
  <si>
    <t>Outro – Informe o endereço completo</t>
  </si>
  <si>
    <t>Obs: Para pessoa jurídica não preencher os campos RG/RNE/RANI e data expedição. Caso o responsável pela obra não esteja cadastrado na Cemig é obrigatório anexar cópia do RG/RNE/RANI (pessoa física) ou do representante legal (pessoa jurídica) no sistema APR WEB (Anexos opcionais).</t>
  </si>
  <si>
    <t>DECLARAÇÃO</t>
  </si>
  <si>
    <t>Descrição da obra:
 (Não utilizar caracteres especiais)</t>
  </si>
  <si>
    <t>Não terá este campo....</t>
  </si>
  <si>
    <t>Código</t>
  </si>
  <si>
    <t>Ramo de Atividade</t>
  </si>
  <si>
    <t>Fator de demanda</t>
  </si>
  <si>
    <t>INDÚSTRIA DE EXTRAÇÃO E TRATAMENTO DE MINERAIS</t>
  </si>
  <si>
    <t>Pelotização, sinterização e outros beneficiamentos de minério de ferro</t>
  </si>
  <si>
    <t>Extração de outros minerais não-metálicos não especificados</t>
  </si>
  <si>
    <t>Extração de minério de metais preciosos</t>
  </si>
  <si>
    <t>Extração de minerais radioativos</t>
  </si>
  <si>
    <t>Extração de minerais para fabricação de adubos, fertilizantes e outros produtos químicos</t>
  </si>
  <si>
    <t>Extração de calcário e dolomita e beneficiamento associado</t>
  </si>
  <si>
    <t>Extração de sal-gema</t>
  </si>
  <si>
    <t>Extração de gemas (pedras preciosas e semipreciosas)</t>
  </si>
  <si>
    <t>Extração de minerais não-metálicos não especificados</t>
  </si>
  <si>
    <t>Extração de petróleo e gás natural</t>
  </si>
  <si>
    <t>Extração de carvão mineral</t>
  </si>
  <si>
    <t>AGRICULTURA E CRIAÇÃO ANIMAL</t>
  </si>
  <si>
    <t>Cultivo de outros cereais não especificados</t>
  </si>
  <si>
    <t>Cultivo de frutas de lavoura permanente não especificadas</t>
  </si>
  <si>
    <t>Cultivo de cacau</t>
  </si>
  <si>
    <t>Cultivo de café</t>
  </si>
  <si>
    <t>Cultivo de cana-de-açúcar</t>
  </si>
  <si>
    <t>Horticultura, exceto morango</t>
  </si>
  <si>
    <t>Horticultura</t>
  </si>
  <si>
    <t>Cultivo de fumo</t>
  </si>
  <si>
    <t>Produção de mudas e outras formas de propagação vegetal, certificadas</t>
  </si>
  <si>
    <t>Cultivo de outras fibras de lavoura temporária não especificadas</t>
  </si>
  <si>
    <t>Cultivo de flores e plantas ornamentais</t>
  </si>
  <si>
    <t>Cultivo de seringueira</t>
  </si>
  <si>
    <t>Conservação de florestas nativas</t>
  </si>
  <si>
    <t>Cultivo de outras plantas de lavoura permanente não especificadas</t>
  </si>
  <si>
    <t>Criação de bovinos para corte</t>
  </si>
  <si>
    <t>Criação de bovinos para leite</t>
  </si>
  <si>
    <t>Criação de eqüinos</t>
  </si>
  <si>
    <t>Criação de suínos</t>
  </si>
  <si>
    <t>Criação de ovinos, inclusive para produção de lã</t>
  </si>
  <si>
    <t>Criação de caprinos</t>
  </si>
  <si>
    <t>Criação de bufalinos</t>
  </si>
  <si>
    <t>Criação de animais não especificados</t>
  </si>
  <si>
    <t>Criação de aves, exceto galináceos</t>
  </si>
  <si>
    <t>Apicultura</t>
  </si>
  <si>
    <t>Criação de bicho-da-seda</t>
  </si>
  <si>
    <t>Extração de madeira em florestas plantadas</t>
  </si>
  <si>
    <t>Coleta de látex em florestas nativas</t>
  </si>
  <si>
    <t>Coleta de produtos não-madeireiros não especificados em florestas nativas</t>
  </si>
  <si>
    <t>Fabricação de produtos químicos orgânicos não especificados</t>
  </si>
  <si>
    <t>Pesca de peixes em água doce</t>
  </si>
  <si>
    <t>Criação de peixes em água doce</t>
  </si>
  <si>
    <t>Criação de camarões em água salgada e salobra</t>
  </si>
  <si>
    <t>Criação de ostras e mexilhões em água salgada e salobra</t>
  </si>
  <si>
    <t>Criação de ostras e mexilhões em água doce</t>
  </si>
  <si>
    <t>Criação de escargô</t>
  </si>
  <si>
    <t>Ranicultura</t>
  </si>
  <si>
    <t>Coleta de outros produtos aquáticos de água doce</t>
  </si>
  <si>
    <t>Cultivos e semicultivos da aqüicultura em água doce não especificados</t>
  </si>
  <si>
    <t>INDÚSTRIA DE PRODUTOS DE MINERAIS NÃO-METÁLICOS</t>
  </si>
  <si>
    <t>Extração e britamento de pedras e outros materiais para construção e beneficiamento associado</t>
  </si>
  <si>
    <t>Aparelhamento de pedras para construção, exceto associado à extração</t>
  </si>
  <si>
    <t>Aparelhamento de placas e execução de trabalhos em mármore, granito, ardósia e outras pedras</t>
  </si>
  <si>
    <t>Fabricação de outros produtos de minerais não-metálicos não especificados</t>
  </si>
  <si>
    <t>Fabricação de cimento</t>
  </si>
  <si>
    <t>Fabricação de cal e gesso</t>
  </si>
  <si>
    <t>Fabricação de artefatos de cerâmica e barro cozido para uso na construção, exceto azulejos e pisos</t>
  </si>
  <si>
    <t>Fabricação de produtos cerâmicos não-refratários não especificados</t>
  </si>
  <si>
    <t>Fabricação de azulejos e pisos</t>
  </si>
  <si>
    <t>Fabricação de produtos cerâmicos refratários</t>
  </si>
  <si>
    <t>Fabricação de material sanitário de cerâmica</t>
  </si>
  <si>
    <t>Fabricação de estruturas pré-moldadas de concreto armado</t>
  </si>
  <si>
    <t>Fabricação de artefatos de cimento para uso na construção</t>
  </si>
  <si>
    <t>Fabricação de artefatos de fibrocimento para uso na construção</t>
  </si>
  <si>
    <t>Fabricação de artefatos e produtos de concreto, cimento, fibrocimento, gesso e materiais semelhantes</t>
  </si>
  <si>
    <t>Fabricação de vidro plano e de segurança</t>
  </si>
  <si>
    <t>Fabricação de artigos de vidro</t>
  </si>
  <si>
    <t>Decoração, lapidação, gravação, vitrificação e outros trabalhos em cerâmica, louça, vidro e cristal</t>
  </si>
  <si>
    <t>Fabricação de abrasivos</t>
  </si>
  <si>
    <t>INDÚSTRIA METALÚRGICA</t>
  </si>
  <si>
    <t>Produção de ferro-gusa</t>
  </si>
  <si>
    <t>Produção de semi-acabados de aço</t>
  </si>
  <si>
    <t>Produção de ferroligas</t>
  </si>
  <si>
    <t>Fabricação de laminados planos e tubulares de material plástico</t>
  </si>
  <si>
    <t>Produção de tubos de aço com costura</t>
  </si>
  <si>
    <t>Fundição de ferro e aço</t>
  </si>
  <si>
    <t>Produção de forjados de aço</t>
  </si>
  <si>
    <t>Produção de relaminados, trefilados e perfilados de aço, exceto arames</t>
  </si>
  <si>
    <t>Metalurgia de outros metais não-ferrosos e suas ligas não especificados</t>
  </si>
  <si>
    <t>Fundição de metais não-ferrosos e suas ligas</t>
  </si>
  <si>
    <t>Produção de forjados de metais não-ferrosos e suas ligas</t>
  </si>
  <si>
    <t>Produção de soldas e ânodos para galvanoplastia</t>
  </si>
  <si>
    <t>Metalurgia dos metais preciosos</t>
  </si>
  <si>
    <t>Metalurgia do pó</t>
  </si>
  <si>
    <t>Fabricação de produtos de minerais não-metálicos não especificados</t>
  </si>
  <si>
    <t>Fabricação de estruturas metálicas</t>
  </si>
  <si>
    <t>Fabricação de outros produtos de metal não especificados</t>
  </si>
  <si>
    <t>Fabricação de produtos de trefilados de metal, exceto padronizados</t>
  </si>
  <si>
    <t>Fabricação de produtos de trefilados de metal padronizados</t>
  </si>
  <si>
    <t>Produção de artefatos estampados de metal</t>
  </si>
  <si>
    <t>Fabricação de embalagens metálicas</t>
  </si>
  <si>
    <t>Fabricação de tanques, reservatórios metálicos e caldeiras para aquecimento central</t>
  </si>
  <si>
    <t>Fabricação de artigos de serralheria, exceto esquadrias</t>
  </si>
  <si>
    <t>Fabricação de esquadrias de metal</t>
  </si>
  <si>
    <t>Fabricação de artigos de cutelaria</t>
  </si>
  <si>
    <t>Fabricação de ferramentas</t>
  </si>
  <si>
    <t>Tratamentos térmicos, acústicos ou de vibração</t>
  </si>
  <si>
    <t>Serviços de usinagem, solda, tratamento e revestimento em metais</t>
  </si>
  <si>
    <t>Recuperação de materiais metálicos, exceto alumínio</t>
  </si>
  <si>
    <t>INDÚSTRIA MECÂNICA</t>
  </si>
  <si>
    <t>Fabricação de motores e turbinas, peças e acessórios, exceto para aviões e veículos rodoviários</t>
  </si>
  <si>
    <t>Fabricação de obras de caldeiraria pesada</t>
  </si>
  <si>
    <t>Fabricação de equipamentos de transmissão para fins industriais, exceto rolamentos</t>
  </si>
  <si>
    <t>Fabricação de válvulas, registros e dispositivos semelhantes, peças e acessórios</t>
  </si>
  <si>
    <t>Fabricação de fornos industriais, aparelhos e equipamentos não-elétricos para instalações térmicas</t>
  </si>
  <si>
    <t>Fabricação de máquinas e aparelhos de refrigeração e ventilação para uso industrial e comercial</t>
  </si>
  <si>
    <t>Fabricação de máquinas e equipamentos para uso industrial específico, peças e acessórios</t>
  </si>
  <si>
    <t>Fabricação de outras máquinas e equipamentos de uso geral não especificados, peças e acessórios</t>
  </si>
  <si>
    <t>Fabricação de máquinas-ferramenta, peças e acessórios</t>
  </si>
  <si>
    <t>Fabricação máquinas, equipamentos para indústrias de alimentos, bebidas e fumo, peças e acessórios</t>
  </si>
  <si>
    <t>Fabricação de máquinas e equipamentos para a indústria têxtil, peças e acessórios</t>
  </si>
  <si>
    <t>Fabricação de máquinas e equipamentos para as indústrias do vestuário, do couro e de calçados</t>
  </si>
  <si>
    <t>Fabricação de máquinas e equipamentos para as indústrias de celulose, papel e papelão e artefatos.</t>
  </si>
  <si>
    <t>Fabricação de máquinas e equipamentos de uso na extração mineral, exceto na extração de petróleo</t>
  </si>
  <si>
    <t>Fabricação de máquinas e equipamentos p/ terraplenagem, pavimentação e construção,exceto tratores</t>
  </si>
  <si>
    <t>Fabricação de máquinas e equipamentos para a indústria do plástico, peças e acessórios</t>
  </si>
  <si>
    <t>Fabricação de máquinas e equipamentos para a agropecuária, peças e acessórios, exceto para irrigação</t>
  </si>
  <si>
    <t>Fabricação de máquinas, equipamentos e aparelhos para transporte e elevação de pessoas</t>
  </si>
  <si>
    <t>Fabricação de artefatos para pesca e esporte</t>
  </si>
  <si>
    <t>Fabricação de canetas, lápis e outros artigos para escritório</t>
  </si>
  <si>
    <t>Fabricação de fogões, refrigeradores,máquinas de lavar e secar para uso doméstico, peças/acessórios</t>
  </si>
  <si>
    <t>Fabricação de cronômetros e relógios</t>
  </si>
  <si>
    <t>Fabricação de tratores agrícolas, peças e acessórios</t>
  </si>
  <si>
    <t>Fabricação de tratores, peças e acessórios, exceto agrícolas</t>
  </si>
  <si>
    <t>Serviços de usinagem, tornearia e solda</t>
  </si>
  <si>
    <t>Fabricação de máquinas-ferramentas</t>
  </si>
  <si>
    <t>Fabricação de armas de fogo e munições</t>
  </si>
  <si>
    <t>Fabricação de equipamento bélico pesado, exceto veículos militares de combate</t>
  </si>
  <si>
    <t>INDÚSTRIA DE MATERIAL ELÉTRICO E DE COMUNICAÇÕES</t>
  </si>
  <si>
    <t>Fabricação de aparelhos e equipamentos para distribuição e controle de energia elétrica</t>
  </si>
  <si>
    <t>Fabricação de fios, cabos e condutores elétricos isolados</t>
  </si>
  <si>
    <t>Fabricação de outros equipamentos e aparelhos elétricos não especificados</t>
  </si>
  <si>
    <t>Fabricação de motores elétricos, peças e acessórios</t>
  </si>
  <si>
    <t>Fabricação de lâmpadas</t>
  </si>
  <si>
    <t>Fabricação de material elétrico para instalações em circuito de consumo</t>
  </si>
  <si>
    <t>Fabricação de pilhas, baterias e acumuladores elétricos, exceto para veículos automotores</t>
  </si>
  <si>
    <t>Fabricação de material elétrico e eletrônico para veículos automotores, exceto baterias</t>
  </si>
  <si>
    <t>Fabricação de aparelhos elétricos de uso pessoal, peças e acessórios</t>
  </si>
  <si>
    <t>Fabricação de componentes eletrônicos</t>
  </si>
  <si>
    <t>Fabricação de equipamentos de informática</t>
  </si>
  <si>
    <t>Fabricação de periféricos para equipamentos de informática</t>
  </si>
  <si>
    <t>Fabricação de equipamentos transmissores de comunicação, peças e acessórios</t>
  </si>
  <si>
    <t>Fabricação de equipamentos para sinalização e alarme</t>
  </si>
  <si>
    <t>Fabricação de aparelhos de recepção, reprodução, gravação e amplificação de áudio e video</t>
  </si>
  <si>
    <t>Fabricação de mídias virgens, magnéticas e ópticas</t>
  </si>
  <si>
    <t>Fabricação de jogos eletrônicos</t>
  </si>
  <si>
    <t>Manutenção e reparação de máquinas, aparelhos e materiais elétricos não especificados</t>
  </si>
  <si>
    <t>INDÚSTRIA DE MATERIAL DE TRANSPORTE</t>
  </si>
  <si>
    <t>Construção de embarcações para uso comercial e para usos especiais, exceto de grande porte</t>
  </si>
  <si>
    <t>Manutenção e reparação de máquinas motrizes não-elétricas</t>
  </si>
  <si>
    <t>Fabricação de locomotivas, vagões e outros materiais rodantes</t>
  </si>
  <si>
    <t>Fabricação de peças e acessórios para veículos ferroviários</t>
  </si>
  <si>
    <t>Manutenção e reparação de veículos ferroviários</t>
  </si>
  <si>
    <t>Fabricação de caminhões e ônibus</t>
  </si>
  <si>
    <t>Fabricação de outras peças e acessórios para veículos automotores não especificadas</t>
  </si>
  <si>
    <t>Fabricação de cabines, carrocerias e reboques para caminhões</t>
  </si>
  <si>
    <t>Fabricação de motocicletas, peças e acessórios</t>
  </si>
  <si>
    <t>Fabricação de bicicletas e triciclos não-motorizados, peças e acessórios</t>
  </si>
  <si>
    <t>Fabricação de aeronaves</t>
  </si>
  <si>
    <t>Fabricação de turbinas, motores e outros componentes e peças para aeronaves</t>
  </si>
  <si>
    <t>Fabricação de bancos e estofados para veículos automotores</t>
  </si>
  <si>
    <t>Fabricação de cabines, carrocerias e reboques para veículos automotores, exceto caminhões e ônibus</t>
  </si>
  <si>
    <t>INDÚSTRIA DE MADEIRA</t>
  </si>
  <si>
    <t>Serrarias com desdobramento de madeira</t>
  </si>
  <si>
    <t>Fabricação de madeira laminada e de chapas de madeira compensada, prensada e aglomerada</t>
  </si>
  <si>
    <t>Serrarias sem desdobramento de madeira</t>
  </si>
  <si>
    <t>Fabricação de casas de madeira pré-fabricadas</t>
  </si>
  <si>
    <t>Fabricação de esquadrias de madeira e de peças de madeira para instalações industriais e comerciais</t>
  </si>
  <si>
    <t>Fabricação de artefatos de tanoaria e de embalagens de madeira</t>
  </si>
  <si>
    <t>Fabricação de produtos diversos não especificados anteriormente</t>
  </si>
  <si>
    <t>Fabricação de artefatos diversos de madeira, exceto móveis</t>
  </si>
  <si>
    <t>Fabricação de partes para calçados, de qualquer material</t>
  </si>
  <si>
    <t>Fabricação de artefatos de cortiça, bambu, palha, vime e outros materiais trançados, exceto móveis</t>
  </si>
  <si>
    <t>Extração de madeira em florestas nativas</t>
  </si>
  <si>
    <t>Produção de carvão vegetal - florestas nativas</t>
  </si>
  <si>
    <t>INDÚSTRIA DE MOBILIÁRIO</t>
  </si>
  <si>
    <t>Fabricação de móveis com predominância de madeira</t>
  </si>
  <si>
    <t>Fabricação de móveis de outros materiais, exceto madeira e metal</t>
  </si>
  <si>
    <t>Fabricação de móveis com predominância de metal</t>
  </si>
  <si>
    <t>Fabricação de colchões</t>
  </si>
  <si>
    <t>Fabricação de artefatos de madeira, palha, cortiça, vime não especificados , exceto móveis</t>
  </si>
  <si>
    <t>Fabricação de celulose e outras pastas para a fabricação de papel</t>
  </si>
  <si>
    <t>INDÚSTRIA DE CELULOSE, PAPEL E PAPELÃO</t>
  </si>
  <si>
    <t>Fabricação de papel</t>
  </si>
  <si>
    <t>Fabricação de cartolina e papel-cartão</t>
  </si>
  <si>
    <t>Fabricação de produtos de papel, cartolina e papelão ondulado para uso comercial e de escritório</t>
  </si>
  <si>
    <t>Fabricação de produtos de pastas celulósicas, papel, cartolina e papelão ondulado não especificados</t>
  </si>
  <si>
    <t>Fabricação de embalagens de cartolina e papel-cartão</t>
  </si>
  <si>
    <t>Fabricação de produtos de papel, cartolina, papel-cartão e papelão de uso comercial e escritório</t>
  </si>
  <si>
    <t>INDÚSTRIA DE BORRACHA</t>
  </si>
  <si>
    <t>Fabricação de artefatos de borracha não especificados</t>
  </si>
  <si>
    <t>Fabricação de pneumáticos e de câmaras-de-ar</t>
  </si>
  <si>
    <t>Fabricação de equipamentos hidráulicos e pneumáticos, peças e acessórios, exceto válvulas</t>
  </si>
  <si>
    <t>Fabricação de artefatos de material plástico para outros usos não especificados</t>
  </si>
  <si>
    <t>INDÚSTRIA DE COUROS, PELES E PRODUTOS SIMILARES</t>
  </si>
  <si>
    <t>Curtimento e outras preparações de couro</t>
  </si>
  <si>
    <t>Fabricação de artefatos de couro não especificados</t>
  </si>
  <si>
    <t>INDÚSTRIA QUÍMICA / INDÚSTRIA DE PERFUMARIAS, SABÕES E VELAS</t>
  </si>
  <si>
    <t>Fabricação de outros produtos químicos inorgânicos não especificados</t>
  </si>
  <si>
    <t>Fabricação de outros produtos químicos não especificados</t>
  </si>
  <si>
    <t>Fabricação de gases industriais</t>
  </si>
  <si>
    <t>Fabricação de produtos petroquímicos básicos</t>
  </si>
  <si>
    <t>Fabricação de aditivos de uso industrial</t>
  </si>
  <si>
    <t>Fabricação de resinas termoplásticas</t>
  </si>
  <si>
    <t>Fabricação de intermediários para plastificantes, resinas e fibras</t>
  </si>
  <si>
    <t>Fabricação de fibras artificiais e sintéticas</t>
  </si>
  <si>
    <t>Fabricação de elastômeros</t>
  </si>
  <si>
    <t>Fabricação de defensivos agrícolas</t>
  </si>
  <si>
    <t>Fabricação de adubos e fertilizantes</t>
  </si>
  <si>
    <t>Fabricação de pólvoras, explosivos e detonantes</t>
  </si>
  <si>
    <t>Fabricação de artigos pirotécnicos</t>
  </si>
  <si>
    <t>Fabricação de tintas, vernizes, esmaltes e lacas</t>
  </si>
  <si>
    <t>Fabricação de adesivos e selantes</t>
  </si>
  <si>
    <t>Fabricação de óleos vegetais refinados, exceto óleo de milho</t>
  </si>
  <si>
    <t>Fabricação de pós alimentícios</t>
  </si>
  <si>
    <t>Fabricação de sabões e detergentes sintéticos</t>
  </si>
  <si>
    <t>Fabricação de produtos de limpeza e polimento</t>
  </si>
  <si>
    <t>Fabricação de desinfestantes domissanitários</t>
  </si>
  <si>
    <t>Fabricação de cosméticos, produtos de perfumaria e de higiene pessoal</t>
  </si>
  <si>
    <t>Fabricação de velas, inclusive decorativas</t>
  </si>
  <si>
    <t>INDÚSTRIA DE PRODUTOS - MEDICAMENTOS</t>
  </si>
  <si>
    <t>Fabricação de medicamentos alopáticos para uso humano</t>
  </si>
  <si>
    <t>Fabricação de medicamentos homeopáticos para uso humano</t>
  </si>
  <si>
    <t>Fabricação de medicamentos para uso veterinário</t>
  </si>
  <si>
    <t>INDÚSTRIA DE PRODUTOS - PETRÓLEO</t>
  </si>
  <si>
    <t>Fabricação de produtos do refino de petróleo</t>
  </si>
  <si>
    <t>Fabricação de álcool</t>
  </si>
  <si>
    <t>INDÚSTRIA DE PRODUTOS DE MATERIAIS PLÁSTICOS</t>
  </si>
  <si>
    <t>Fabricação de artefatos de material plástico para uso na construção, exceto tubos e acessórios</t>
  </si>
  <si>
    <t>Fabricação de artefatos de material plástico para usos industriais</t>
  </si>
  <si>
    <t>Fabricação de artefatos de material plástico para uso pessoal e doméstico</t>
  </si>
  <si>
    <t>Fabricação de embalagens de material plástico</t>
  </si>
  <si>
    <t>Fabricação de tubos e acessórios de material plástico para uso na construção</t>
  </si>
  <si>
    <t>INDÚSTRIA TEXTIL</t>
  </si>
  <si>
    <t>Preparação e fiação de fibras têxteis naturais, exceto algodão</t>
  </si>
  <si>
    <t>Fabricação de outros produtos têxteis não especificados</t>
  </si>
  <si>
    <t>Preparação e fiação de fibras de algodão</t>
  </si>
  <si>
    <t>Fiação de fibras artificiais e sintéticas</t>
  </si>
  <si>
    <t>Fabricação de linhas para costurar e bordar</t>
  </si>
  <si>
    <t>Tecelagem de fios de fibras têxteis naturais, exceto algodão</t>
  </si>
  <si>
    <t>Fabricação de tecidos de malha</t>
  </si>
  <si>
    <t>Tecelagem de fios de fibras artificiais e sintéticas</t>
  </si>
  <si>
    <t>Fabricação de tecidos especiais, inclusive artefatos</t>
  </si>
  <si>
    <t>Fabricação de artefatos de cordoaria</t>
  </si>
  <si>
    <t>Outros serviços de acabamento em fios, tecidos, artefatos têxteis e peças do vestuário</t>
  </si>
  <si>
    <t>Fabricação de artefatos de tapeçaria</t>
  </si>
  <si>
    <t>INDÚSTRIA DE VESTUÁRIO, CALÇADOS E ARTEFATOS DE TECIDOS</t>
  </si>
  <si>
    <t>Confecção de peças do vestuário, exceto roupas íntimas e as confeccionadas sob medida</t>
  </si>
  <si>
    <t>Confecção de roupas íntimas</t>
  </si>
  <si>
    <t>Fabricação de artefatos têxteis para uso doméstico</t>
  </si>
  <si>
    <t>Confecção de roupas profissionais, exceto sob medida</t>
  </si>
  <si>
    <t>Fabricação de equipamentos e acessórios para segurança pessoal e profissional</t>
  </si>
  <si>
    <t>Fabricação de artigos do vestuário, produzidos em malharias e tricotagens, exceto meias</t>
  </si>
  <si>
    <t>Fabricação de meias</t>
  </si>
  <si>
    <t>Fabricação de acessórios do vestuário, exceto para segurança e proteção</t>
  </si>
  <si>
    <t>Fabricação de guarda-chuvas e similares</t>
  </si>
  <si>
    <t>Fabricação de artigos para viagem, bolsas e semelhantes de qualquer material</t>
  </si>
  <si>
    <t>INDÚSTRIA DE PRODUTOS ALIMENTARES</t>
  </si>
  <si>
    <t>Moagem e fabricação de produtos de origem vegetal não especificados</t>
  </si>
  <si>
    <t>Moagem de trigo e fabricação de derivados</t>
  </si>
  <si>
    <t>Torrefação e moagem de café</t>
  </si>
  <si>
    <t>Fabricação de produtos à base de café</t>
  </si>
  <si>
    <t>Fabricação de farinha de milho e derivados, exceto óleos de milho</t>
  </si>
  <si>
    <t>Fabricação de farinha de mandioca e derivados</t>
  </si>
  <si>
    <t>Fabricação de refrigerantes</t>
  </si>
  <si>
    <t>Fabricação de açúcar de cana refinado</t>
  </si>
  <si>
    <t>Fabricação de amidos e féculas de vegetais</t>
  </si>
  <si>
    <t>Fabricação de açúcar de cereais (dextrose) e de beterraba</t>
  </si>
  <si>
    <t>Fabricação de produtos derivados do cacau e de chocolates</t>
  </si>
  <si>
    <t>Fabricação de frutas cristalizadas, balas e semelhantes</t>
  </si>
  <si>
    <t>Fabricação de conservas de legumes e outros vegetais, exceto palmito</t>
  </si>
  <si>
    <t>Fabricação de conservas de legumes e outros vegetais</t>
  </si>
  <si>
    <t>Fabricação de conservas de frutas</t>
  </si>
  <si>
    <t>Fabricação de outros produtos alimentícios não especificados</t>
  </si>
  <si>
    <t>Fabricação de especiarias, molhos, temperos e condimentos</t>
  </si>
  <si>
    <t>Refino e outros tratamentos do sal</t>
  </si>
  <si>
    <t>Fabricação de margarina e outras gorduras vegetais e de óleos não-comestíveis de animais</t>
  </si>
  <si>
    <t>Fabricação de vinagres</t>
  </si>
  <si>
    <t>Frigorífico - abate de bovinos</t>
  </si>
  <si>
    <t>Frigorífico - abate de suínos</t>
  </si>
  <si>
    <t>Frigorífico - abate de eqüinos</t>
  </si>
  <si>
    <t>Abate de aves</t>
  </si>
  <si>
    <t>Fabricação de produtos de carne</t>
  </si>
  <si>
    <t>Preparação de subprodutos do abate</t>
  </si>
  <si>
    <t>Preservação de peixes, crustáceos e moluscos</t>
  </si>
  <si>
    <t>Fabricação de conservas de peixes, crustáceos e moluscos</t>
  </si>
  <si>
    <t>Fabricação de laticínios</t>
  </si>
  <si>
    <t>Fabricação de massas alimentícias</t>
  </si>
  <si>
    <t>Fabricação de produtos de panificação</t>
  </si>
  <si>
    <t>Fabricação de sorvetes e outros gelados comestíveis</t>
  </si>
  <si>
    <t>Fabricação de fermentos e leveduras</t>
  </si>
  <si>
    <t>Fabricação de gelo comum</t>
  </si>
  <si>
    <t>Fabricação de alimentos para animais</t>
  </si>
  <si>
    <t>Fabricação de alimentos dietéticos e complementos alimentares</t>
  </si>
  <si>
    <t>INDÚSTRIA DE BEBIDAS</t>
  </si>
  <si>
    <t>Fabricação de vinho</t>
  </si>
  <si>
    <t>Fabricação de aguardente de cana-de-açúcar</t>
  </si>
  <si>
    <t>Fabricação de outras aguardentes e bebidas destiladas</t>
  </si>
  <si>
    <t>Fabricação de cervejas e chopes</t>
  </si>
  <si>
    <t>Fabricação de malte, inclusive malte uísque</t>
  </si>
  <si>
    <t>Fabricação de águas envasadas</t>
  </si>
  <si>
    <t>Fabricação de refrescos, xaropes e pós para refrescos, exceto refrescos de frutas</t>
  </si>
  <si>
    <t>INDÚSTRIA DE FUMO</t>
  </si>
  <si>
    <t>Processamento industrial do fumo</t>
  </si>
  <si>
    <t>Fabricação de cigarros</t>
  </si>
  <si>
    <t>Fabricação de cigarrilhas e charutos</t>
  </si>
  <si>
    <t>Fabricação de outros produtos do fumo, exceto cigarros, cigarrilhas e charutos</t>
  </si>
  <si>
    <t>INDÚSTRIA DE EDITORIA E GRÁFICA</t>
  </si>
  <si>
    <t>Edição de jornais</t>
  </si>
  <si>
    <t>Edição de revistas</t>
  </si>
  <si>
    <t>Edição de livros</t>
  </si>
  <si>
    <t>Impressão de material para outros usos</t>
  </si>
  <si>
    <t>Impressão de material para uso publicitário</t>
  </si>
  <si>
    <t>Impressão de material de segurança</t>
  </si>
  <si>
    <t>Impressão de livros, revistas e outras publicações periódicas</t>
  </si>
  <si>
    <t>Impressão de materiais para outros usos</t>
  </si>
  <si>
    <t>Serviços de acabamentos gráficos</t>
  </si>
  <si>
    <t>Serviços de acabamentos gráficos, exceto encadernação e plastificação</t>
  </si>
  <si>
    <t>Serviços de pré-impressão</t>
  </si>
  <si>
    <t>INDÚSTRIAS DIVERSAS</t>
  </si>
  <si>
    <t>Fabricação de aparelhos e equipamentos de medida, teste e controle</t>
  </si>
  <si>
    <t>Fabricação de materiais para medicina e odontologia</t>
  </si>
  <si>
    <t>Fabricação instrumentos não-eletrônicos e utens. de uso médico, cirúrgico, odonto. e de laboratório</t>
  </si>
  <si>
    <t>Fabricação de aparelhos eletromédicos e eletroterapêuticos e equipamentos de irradiação</t>
  </si>
  <si>
    <t>Fabricação de aparelhos fotográficos e cinematográficos, peças e acessórios</t>
  </si>
  <si>
    <t>Fabricação de equipamentos e instrumentos ópticos, peças e acessórios</t>
  </si>
  <si>
    <t>Fabricação de artigos ópticos</t>
  </si>
  <si>
    <t>Lapidação de gemas</t>
  </si>
  <si>
    <t>Fabricação de artefatos de joalheria e ourivesaria</t>
  </si>
  <si>
    <t>Fabricação de bijuterias e artefatos semelhantes</t>
  </si>
  <si>
    <t>Cunhagem de moedas e medalhas</t>
  </si>
  <si>
    <t>Fabricação de instrumentos musicais, peças e acessórios</t>
  </si>
  <si>
    <t>Fabricação de escovas, pincéis e vassouras</t>
  </si>
  <si>
    <t>Fabricação de outros brinquedos e jogos recreativos não especificados</t>
  </si>
  <si>
    <t>Confecção de peças do vestuário, exceto roupas íntimas</t>
  </si>
  <si>
    <t>Fabricação de aviamentos para costura</t>
  </si>
  <si>
    <t>Fabricação de letras, letreiros e placas de qualquer material, exceto luminosos</t>
  </si>
  <si>
    <t>Fabricação de filtros para cigarros</t>
  </si>
  <si>
    <t>Fabricação de calçados de couro</t>
  </si>
  <si>
    <t>Fabricação de calçados de materiais não especificados</t>
  </si>
  <si>
    <t>Fabricação de calçados de material sintético</t>
  </si>
  <si>
    <t>INDÚSTRIA DE CONSTRUÇÃO</t>
  </si>
  <si>
    <t>Construção de edifícios</t>
  </si>
  <si>
    <t>Construção de rodovias e ferrovias</t>
  </si>
  <si>
    <t>Construção de obras-de-arte especiais</t>
  </si>
  <si>
    <t>Obras de montagem industrial</t>
  </si>
  <si>
    <t>Obras de urbanização - ruas, praças e calçadas</t>
  </si>
  <si>
    <t>Outras obras de engenharia civil não especificadas</t>
  </si>
  <si>
    <t>Perfurações e sondagens</t>
  </si>
  <si>
    <t>Obras de engenharia civil não especificadas</t>
  </si>
  <si>
    <t>Outras obras de instalações em construções não especificadas</t>
  </si>
  <si>
    <t>Instalação, manutenção e reparação de elevadores, escadas e esteiras rolantes</t>
  </si>
  <si>
    <t>Obras de instalações em construções não especificadas</t>
  </si>
  <si>
    <t>Obras de terraplenagem</t>
  </si>
  <si>
    <t>Montagem e instalação de sistemas e equipamentos de iluminação e sinalização</t>
  </si>
  <si>
    <t>Serviços de preparação do terreno não especificados</t>
  </si>
  <si>
    <t>Demolição de edifícios e outras estruturas</t>
  </si>
  <si>
    <t>INDÚSTRIA DE UTILIDADE PÚBLICA</t>
  </si>
  <si>
    <t>Distribuição de energia elétrica</t>
  </si>
  <si>
    <t>Distribuição de combustíveis gasosos por redes urbanas</t>
  </si>
  <si>
    <t>Captação, tratamento e distribuição de água</t>
  </si>
  <si>
    <t>Coleta de resíduos não-perigosos</t>
  </si>
  <si>
    <t>COMÉRCIO VAREJISTA</t>
  </si>
  <si>
    <t>Comércio varejista de hortifrutigranjeiros</t>
  </si>
  <si>
    <t>Comércio varejista de laticínios e frios</t>
  </si>
  <si>
    <t>Padaria e confeitaria com predominância de produção própria</t>
  </si>
  <si>
    <t>Comércio varejista de carnes - açougues</t>
  </si>
  <si>
    <t>Peixaria</t>
  </si>
  <si>
    <t>Comércio varejista de bebidas</t>
  </si>
  <si>
    <t>Tabacaria</t>
  </si>
  <si>
    <t>Comércio varejista de produtos alimentícios em geral ou especializado não especificados</t>
  </si>
  <si>
    <t>Comércio varejista de produtos farmacêuticos, com manipulação de fórmulas</t>
  </si>
  <si>
    <t>Comércio varejista de cosméticos, produtos de perfumaria e de higiene pessoal</t>
  </si>
  <si>
    <t>Comércio varejista de medicamentos veterinários</t>
  </si>
  <si>
    <t>Comércio varejista de artigos médicos e ortopédicos</t>
  </si>
  <si>
    <t>Comércio varejista de produtos saneantes domissanitários</t>
  </si>
  <si>
    <t>Comércio varejista de tecidos</t>
  </si>
  <si>
    <t>Comércio varejista de artigos do vestuário e acessórios</t>
  </si>
  <si>
    <t>Comércio varejista de calçados</t>
  </si>
  <si>
    <t>Comercio varejista de artigos de armarinho</t>
  </si>
  <si>
    <t>Comércio varejista de móveis</t>
  </si>
  <si>
    <t>Comércio varejista de artigos de colchoaria</t>
  </si>
  <si>
    <t>Comércio varejista de artigos de tapeçaria, cortinas e persianas</t>
  </si>
  <si>
    <t>Comercio varejista de artigos de cama, mesa e banho</t>
  </si>
  <si>
    <t>Comércio varejista de ferragens e ferramentas</t>
  </si>
  <si>
    <t>Comércio atacadista de máquinas e equipamentos para uso industrial; partes e peças</t>
  </si>
  <si>
    <t>Comércio varejista de vidros</t>
  </si>
  <si>
    <t>Comércio varejista de madeira e artefatos</t>
  </si>
  <si>
    <t>Comércio varejista de materiais de construção em geral</t>
  </si>
  <si>
    <t>Comércio varejista de tintas e materiais para pintura</t>
  </si>
  <si>
    <t>Comércio varejista de material elétrico</t>
  </si>
  <si>
    <t>Comércio a varejo de automóveis, camionetas e utilitários novos</t>
  </si>
  <si>
    <t>Comércio a varejo de peças e acessórios novos para veículos automotores</t>
  </si>
  <si>
    <t>Comércio varejista de bicicletas e triciclos; peças e acessórios</t>
  </si>
  <si>
    <t>Representantes comerciais e agentes do comércio de mercadorias em geral não especializado</t>
  </si>
  <si>
    <t>Lojas de variedades, exceto lojas de departamentos ou magazines</t>
  </si>
  <si>
    <t>Comércio varejista de equipamentos para escritório</t>
  </si>
  <si>
    <t>Comércio varejista especializado de equipamentos de telefonia e comunicação</t>
  </si>
  <si>
    <t>Comércio varejista especializado de equipamentos e suprimentos de informática</t>
  </si>
  <si>
    <t>Representantes comerciais e agentes do comércio de máquinas, equipamentos, embarcações e aeronaves</t>
  </si>
  <si>
    <t>Comércio varejista acessórios p/ aparelhos eletroeletr. uso doméstico, exceto inform./comunicação</t>
  </si>
  <si>
    <t>Comércio varejista de combustíveis para veículos automotores</t>
  </si>
  <si>
    <t>Comércio varejista de gás liqüefeito de petróleo (GLP)</t>
  </si>
  <si>
    <t>Comércio varejista de artigos de papelaria</t>
  </si>
  <si>
    <t>Comércio varejista de jornais e revistas</t>
  </si>
  <si>
    <t>Comércio varejista especializado de instrumentos musicais e acessórios</t>
  </si>
  <si>
    <t>Comércio varejista de artigos de joalheria</t>
  </si>
  <si>
    <t>Comércio varejista de artigos de óptica</t>
  </si>
  <si>
    <t>Comércio varejista de artigos fotográficos e para filmagem</t>
  </si>
  <si>
    <t>Comércio varejista de brinquedos e artigos recreativos</t>
  </si>
  <si>
    <t>Comércio varejista de artigos de caça, pesca e camping</t>
  </si>
  <si>
    <t>Comércio varejista de outros produtos não especificados</t>
  </si>
  <si>
    <t>Comércio varejista de outros artigos de uso doméstico não especificados</t>
  </si>
  <si>
    <t>Comércio varejista de artigos de uso doméstico não especificados</t>
  </si>
  <si>
    <t>Comércio varejista de plantas e flores naturais</t>
  </si>
  <si>
    <t>Comércio varejista de animais vivos e de artigos e alimentos para animais de estimação</t>
  </si>
  <si>
    <t>Casas lotéricas</t>
  </si>
  <si>
    <t>Comércio varejista de outros artigos usados</t>
  </si>
  <si>
    <t>Comércio varejista de suvenires, bijuterias e artesanatos</t>
  </si>
  <si>
    <t>Comércio varejista de fogos de artifício e artigos pirotécnicos</t>
  </si>
  <si>
    <t>Comércio varejista de outros produtos novos não especificados</t>
  </si>
  <si>
    <t>COMÉRCIO ATACADISTA</t>
  </si>
  <si>
    <t>Comércio atacadista de produtos da extração mineral, exceto combustíveis</t>
  </si>
  <si>
    <t>Comércio atacadista de combustíveis sólidos, líquidos e gasosos, exceto gás natural e GLP</t>
  </si>
  <si>
    <t>Comércio atacadista de combustíveis de origem mineral em bruto</t>
  </si>
  <si>
    <t>Comércio atacadista de matérias-primas agrícolas não especificadas</t>
  </si>
  <si>
    <t>Comércio atacadista de matérias-primas agrícolas com atividade de fracionamento e acondicionamento</t>
  </si>
  <si>
    <t>Comércio atacadista de madeira e produtos derivados</t>
  </si>
  <si>
    <t>Comércio atacadista de animais vivos</t>
  </si>
  <si>
    <t>Comércio atacadista de animais vivos, alimentos para animais e matérias-primas agrícolas</t>
  </si>
  <si>
    <t>Comércio atacadista de frutas, verduras, raízes, tubérculos, hortaliças e legumes frescos</t>
  </si>
  <si>
    <t>Comércio atacadista de leite e laticínios</t>
  </si>
  <si>
    <t>Comércio atacadista de pães, bolos, biscoitos e similares</t>
  </si>
  <si>
    <t>Comércio atacadista de carnes bovinas e suínas e derivados</t>
  </si>
  <si>
    <t>Comércio atacadista de pescados e frutos do mar</t>
  </si>
  <si>
    <t>Comércio atacadista de cerveja, chope e refrigerante</t>
  </si>
  <si>
    <t>Comércio atacadista de cereais e leguminosas beneficiados</t>
  </si>
  <si>
    <t>Comércio atacadista de mercadorias em geral, com predominância de produtos alimentícios</t>
  </si>
  <si>
    <t>Fabricação de produtos alimentícios não especificados</t>
  </si>
  <si>
    <t>Comércio atacadista de medicamentos e drogas de uso humano</t>
  </si>
  <si>
    <t>Comércio atacadista de produtos de higiene pessoal</t>
  </si>
  <si>
    <t>Comércio atacadista de medicamentos e drogas de uso veterinário</t>
  </si>
  <si>
    <t>Comércio atacadista de produtos de higiene, limpeza e conservação domiciliar</t>
  </si>
  <si>
    <t>Comércio atacadista de produtos odontológicos</t>
  </si>
  <si>
    <t>Comércio atacadista de defensivos agrícolas, adubos, fertilizantes e corretivos do solo</t>
  </si>
  <si>
    <t>Comércio atacadista de outros produtos químicos e petroquímicos não especificados</t>
  </si>
  <si>
    <t>Comércio atacadista de tecidos</t>
  </si>
  <si>
    <t>Comércio atacadista de tecidos, artefatos de tecidos e de armarinho</t>
  </si>
  <si>
    <t>Comércio atacadista de artigos do vestuário e acessórios, exceto profissionais e de segurança</t>
  </si>
  <si>
    <t>Comércio atacadista de bolsas, malas e artigos de viagem</t>
  </si>
  <si>
    <t>Comércio atacadista de calçados</t>
  </si>
  <si>
    <t>Comércio atacadista de roupas e acessórios para uso profissional e de segurança do trabalho</t>
  </si>
  <si>
    <t>Comércio atacadista de artigos de armarinho</t>
  </si>
  <si>
    <t>Comércio atacadista de móveis e artigos de colchoaria</t>
  </si>
  <si>
    <t>Comércio atacadista de equipamentos e artigos de uso pessoal e doméstico não especificados</t>
  </si>
  <si>
    <t>Comércio atacadista de artigos de tapeçaria; persianas e cortinas</t>
  </si>
  <si>
    <t>Comércio atacadista de artigos de cama, mesa e banho</t>
  </si>
  <si>
    <t>Comércio atacadista de ferragens e ferramentas</t>
  </si>
  <si>
    <t>Comércio atacadista de bombas e compressores; partes e peças</t>
  </si>
  <si>
    <t>Comércio atacadista de vidros, espelhos e vitrais</t>
  </si>
  <si>
    <t>Comércio atacadista de materiais de construção em geral</t>
  </si>
  <si>
    <t>Comércio atacadista de tintas, vernizes e similares</t>
  </si>
  <si>
    <t>Comércio atacadista de material elétrico</t>
  </si>
  <si>
    <t>Comércio por atacado de automóveis, camionetas e utilitários novos e usados</t>
  </si>
  <si>
    <t>Comércio por atacado de peças e acessórios novos para veículos automotores</t>
  </si>
  <si>
    <t>Comércio atacadista de bicicletas, triciclos e outros veículos recreativos</t>
  </si>
  <si>
    <t>Comércio atacadista de mercadorias em geral, sem predominância de alimentos ou insumos agropecuários</t>
  </si>
  <si>
    <t>Comércio atacadista de máquinas e equipamentos para uso comercial; partes e peças</t>
  </si>
  <si>
    <t>Comércio atacadista de componentes eletrônicos e equipamentos de telefonia e comunicação</t>
  </si>
  <si>
    <t>Comércio atacadista de equipamentos de informática</t>
  </si>
  <si>
    <t>Comércio atacadista de máquinas, aparelhos e equipamentos para uso agropecuário; partes e peças</t>
  </si>
  <si>
    <t>Comércio varejista especializado de eletrodomésticos e equipamentos de áudio e vídeo</t>
  </si>
  <si>
    <t>Comércio atacadista máquinas, aparelhos e equipamentos de odonto-médico-hospitalar; partes e peças</t>
  </si>
  <si>
    <t>Comércio atacadista de combustíveis de origem vegetal, exceto álcool carburante</t>
  </si>
  <si>
    <t>Comércio atacadista de lubrificantes</t>
  </si>
  <si>
    <t>Comércio atacadista de papel e papelão em bruto</t>
  </si>
  <si>
    <t>Comércio atacadista de livros, jornais e outras publicações</t>
  </si>
  <si>
    <t>Comércio atacadista equipamentos e artigos de uso pessoal e doméstico não especificados</t>
  </si>
  <si>
    <t>Comércio atacadista especializado em outros produtos intermediários não especificados</t>
  </si>
  <si>
    <t>Comércio varejista de artigos recreativos e esportivos</t>
  </si>
  <si>
    <t>Comércio atacadista de couros, lãs, peles e outros subprodutos não-comestíveis de origem animal</t>
  </si>
  <si>
    <t>Comércio atacadista de sementes, flores, plantas e gramas</t>
  </si>
  <si>
    <t>Comércio atacadista de cigarros, cigarrilhas e charutos</t>
  </si>
  <si>
    <t>Atividades de despachantes aduaneiros</t>
  </si>
  <si>
    <t>SERVIÇOS DE TRANSPORTE</t>
  </si>
  <si>
    <t>Transporte rodoviário coletivo de passageiros, com itinerário fixo, municipal</t>
  </si>
  <si>
    <t>Outras atividades auxiliares dos transportes terrestres não especificadas</t>
  </si>
  <si>
    <t>Transporte rodoviário de mudanças</t>
  </si>
  <si>
    <t>Transporte rodoviário de carga, exceto produtos perigosos e mudanças</t>
  </si>
  <si>
    <t>Transporte metroviário</t>
  </si>
  <si>
    <t>Transporte marítimo de cabotagem - passageiros</t>
  </si>
  <si>
    <t>Transporte por navegação interior de carga, municipal, exceto travessia</t>
  </si>
  <si>
    <t>Transporte aéreo de passageiros regular</t>
  </si>
  <si>
    <t>Serviço de táxi aéreo e locação de aeronaves com tripulação</t>
  </si>
  <si>
    <t>Transporte dutoviário</t>
  </si>
  <si>
    <t>Trens turísticos, teleféricos e similares</t>
  </si>
  <si>
    <t>SERVIÇOS DE COMUNICAÇÕES</t>
  </si>
  <si>
    <t>Atividades do Correio Nacional</t>
  </si>
  <si>
    <t>Serviços de redes de transporte de telecomunicações - SRTT</t>
  </si>
  <si>
    <t>SERVIÇOS DE ALOJAMENTO E ALIMENTAÇÃO</t>
  </si>
  <si>
    <t>Hotéis</t>
  </si>
  <si>
    <t>Pensões (alojamento)</t>
  </si>
  <si>
    <t>Outros tipos de alojamento não especificados</t>
  </si>
  <si>
    <t>Restaurantes e similares</t>
  </si>
  <si>
    <t>Bares e outros estabelecimentos especializados em servir bebidas</t>
  </si>
  <si>
    <t>Lanchonetes, casas de chá, de sucos e similares</t>
  </si>
  <si>
    <t>Serviços de alimentação para eventos e recepções - bufê</t>
  </si>
  <si>
    <t>Serviços ambulantes de alimentação</t>
  </si>
  <si>
    <t>SERVIÇOS DE REPARAÇÃO, MANUTENÇÃO E CONSERVAÇÃO</t>
  </si>
  <si>
    <t>Manutenção e reparação de equipamentos e produtos não especificados</t>
  </si>
  <si>
    <t>Fabricação de máquinas e equipamentos de uso geral não especificados</t>
  </si>
  <si>
    <t>Serviços de manutenção e reparação mecânica de veículos automotores</t>
  </si>
  <si>
    <t>Reparação de artigos do mobiliário</t>
  </si>
  <si>
    <t>Reparação e manutenção de outros objetos e equipamentos pessoais e domésticos não especificados</t>
  </si>
  <si>
    <t>Reparação e manutenção de objetos e equipamentos pessoais e domésticos não especificados</t>
  </si>
  <si>
    <t>Reparação de calçados, bolsas e artigos de viagem</t>
  </si>
  <si>
    <t>Reparação de jóias</t>
  </si>
  <si>
    <t>SERVIÇOS PESSOAIS</t>
  </si>
  <si>
    <t>Lavanderias</t>
  </si>
  <si>
    <t>Cabeleireiros</t>
  </si>
  <si>
    <t>Clínicas de estética e similares</t>
  </si>
  <si>
    <t>Outras atividades de serviços pessoais não especificadas</t>
  </si>
  <si>
    <t>Serviços de funerárias</t>
  </si>
  <si>
    <t>Atividades de rádio</t>
  </si>
  <si>
    <t>Atividades de televisão aberta</t>
  </si>
  <si>
    <t>SERVIÇOS DE DIVERSÃO</t>
  </si>
  <si>
    <t>Outras atividades de recreação e lazer não especificadas</t>
  </si>
  <si>
    <t>Discotecas, danceterias, salões de dança e similares</t>
  </si>
  <si>
    <t>Artes cênicas, espetáculos e atividades complementares não especificados</t>
  </si>
  <si>
    <t>Aluguel de equipamentos recreativos e esportivos</t>
  </si>
  <si>
    <t>Exploração de jogos eletrônicos recreativos</t>
  </si>
  <si>
    <t>Clubes sociais, esportivos e similares</t>
  </si>
  <si>
    <t>Atividades de recreação e lazer não especificadas</t>
  </si>
  <si>
    <t>SERVIÇOS COMERCIAIS</t>
  </si>
  <si>
    <t>Atividades de apoio à agricultura não especificadas</t>
  </si>
  <si>
    <t>Atividades de apoio à pecuária não especificadas</t>
  </si>
  <si>
    <t>Serviços de agronomia e de consultoria às atividades agrícolas e pecuárias</t>
  </si>
  <si>
    <t>Compra e venda de imóveis próprios</t>
  </si>
  <si>
    <t>Administração de consórcios para aquisição de bens e direitos</t>
  </si>
  <si>
    <t>Emissão de vales-alimentação, vales-transporte e similares</t>
  </si>
  <si>
    <t>Outras atividades auxiliares dos serviços financeiros não especificadas</t>
  </si>
  <si>
    <t>Atividades de administração de fundos por contrato ou comissão</t>
  </si>
  <si>
    <t>Atividades auxiliares de seguros, previdência complementar e planos de saúde</t>
  </si>
  <si>
    <t>Atividades auxiliares de transportes aéreos, exceto operação de aeroportos e campos de aterrissagem</t>
  </si>
  <si>
    <t>Atividades auxiliares dos transportes terrestres não especificadas</t>
  </si>
  <si>
    <t>Atividades auxiliares dos transportes aquaviários não especificadas</t>
  </si>
  <si>
    <t>Armazéns gerais</t>
  </si>
  <si>
    <t>Agências de viagens</t>
  </si>
  <si>
    <t>Serviços de arquitetura</t>
  </si>
  <si>
    <t>Atividades de estudos geológicos</t>
  </si>
  <si>
    <t>Limpeza em prédios e em domicílios</t>
  </si>
  <si>
    <t>Decoração de interiores</t>
  </si>
  <si>
    <t>Suporte técnico, manutenção e outros serviços em tecnologia da informação</t>
  </si>
  <si>
    <t>Serviços advocatícios</t>
  </si>
  <si>
    <t>Consultoria em publicidade</t>
  </si>
  <si>
    <t>Promoção de vendas</t>
  </si>
  <si>
    <t>Atividades de pós-produção cinematográfica, de vídeos e de programas de televisão não especificadas</t>
  </si>
  <si>
    <t>Atividades de produção de fotografias</t>
  </si>
  <si>
    <t>Atividades de vigilância e segurança privada</t>
  </si>
  <si>
    <t>Outras atividades de serviços prestados principalmente às empresas não especificadas</t>
  </si>
  <si>
    <t>Serviços de microfilmagem</t>
  </si>
  <si>
    <t>Serviços de lavagem, lubrificação e polimento de veículos automotores</t>
  </si>
  <si>
    <t>Tinturarias</t>
  </si>
  <si>
    <t>Atividades auxiliares dos serviços financeiros não especificadas</t>
  </si>
  <si>
    <t>Atividades de práticas integrativas e complementares em saúde humana</t>
  </si>
  <si>
    <t>Laboratórios clínicos</t>
  </si>
  <si>
    <t>Atividades de fisioterapia</t>
  </si>
  <si>
    <t>Atividades de profissionais da área de saúde não especificadas</t>
  </si>
  <si>
    <t>Atividades veterinárias</t>
  </si>
  <si>
    <t>Planos de saúde</t>
  </si>
  <si>
    <t>Atividades de profissionais da área de saúde, exceto médicos e odontólogos</t>
  </si>
  <si>
    <t>COMÉRCIO, INCORPORAÇÃO E LOTEAMENTO E ADMINISTRAÇÃO DE IMÓVIES</t>
  </si>
  <si>
    <t>Corretagem no aluguel de imóveis</t>
  </si>
  <si>
    <t>Gestão e administração da propriedade imobiliária</t>
  </si>
  <si>
    <t>Atividades imobiliárias de imóveis próprios</t>
  </si>
  <si>
    <t>Transporte rodoviário de carga, exceto produtos perigosos e mudanças, municipal</t>
  </si>
  <si>
    <t>Aluguel máquinas e equipamentos comerciais e industriais não especificados, sem operador</t>
  </si>
  <si>
    <t>Seleção e agenciamento de mão-de-obra</t>
  </si>
  <si>
    <t>Preparação de documentos e serviços especializados de apoio administrativo não especificados</t>
  </si>
  <si>
    <t>ENTIDADES FINANCEIRAS</t>
  </si>
  <si>
    <t>Holdings de instituições financeiras</t>
  </si>
  <si>
    <t>Bancos comerciais</t>
  </si>
  <si>
    <t>Bancos de investimento</t>
  </si>
  <si>
    <t>Sociedades de investimento</t>
  </si>
  <si>
    <t>Arrendamento mercantil</t>
  </si>
  <si>
    <t>Bancos múltiplos, com carteira comercial</t>
  </si>
  <si>
    <t>Cooperativas de crédito mútuo</t>
  </si>
  <si>
    <t>Distribuidoras de títulos e valores mobiliários</t>
  </si>
  <si>
    <t>Outras atividades de serviços financeiros não especificadas</t>
  </si>
  <si>
    <t>Atividades associativas não especificadas</t>
  </si>
  <si>
    <t>Seguros de vida</t>
  </si>
  <si>
    <t>Sociedades de capitalização</t>
  </si>
  <si>
    <t>Previdência complementar fechada</t>
  </si>
  <si>
    <t>Holdings de instituições não-financeiras</t>
  </si>
  <si>
    <t>Atividades de consultoria em gestão empresarial, exceto consultoria técnica específica</t>
  </si>
  <si>
    <t>Outras atividades de prestação de serviços de informação não especificadas</t>
  </si>
  <si>
    <t>FUNDAÇÕES, ENTIDADES E ASSOCIAÇÕES DE FINS NÃO LUCRATIVOS</t>
  </si>
  <si>
    <t>Albergues assistenciais</t>
  </si>
  <si>
    <t>Regulação das atividades de saúde, educação, serviços culturais e outros serviços sociais</t>
  </si>
  <si>
    <t>Previdência complementar aberta</t>
  </si>
  <si>
    <t>Atividades de organizações sindicais</t>
  </si>
  <si>
    <t>Atividades de organizações associativas profissionais</t>
  </si>
  <si>
    <t>Atividades de organizações associativas ligadas à cultura e à arte</t>
  </si>
  <si>
    <t>Atividades de organizações religiosas</t>
  </si>
  <si>
    <t>Atividades de organizações políticas</t>
  </si>
  <si>
    <t>Atividades de associações de defesa de direitos sociais</t>
  </si>
  <si>
    <t>Ensino fundamental</t>
  </si>
  <si>
    <t>Ensino médio</t>
  </si>
  <si>
    <t>Educação superior - graduação</t>
  </si>
  <si>
    <t>Ensino de idiomas</t>
  </si>
  <si>
    <t>Cursos preparatórios para concursos</t>
  </si>
  <si>
    <t>Educação profissional de nível técnico</t>
  </si>
  <si>
    <t>Outras atividades de ensino não especificadas</t>
  </si>
  <si>
    <t>Formação de condutores</t>
  </si>
  <si>
    <t>Ensino de música</t>
  </si>
  <si>
    <t>Ensino de esportes</t>
  </si>
  <si>
    <t>Ensino de arte e cultura não especificado</t>
  </si>
  <si>
    <t>COOPERATIVAS</t>
  </si>
  <si>
    <t>Cooperativas de crédito rural</t>
  </si>
  <si>
    <t>Crédito cooperativo</t>
  </si>
  <si>
    <t>Atividades de intermediação e agenciamento de serviços e negócios em geral, exceto imobiliários</t>
  </si>
  <si>
    <t>Cooeprativa de seguros</t>
  </si>
  <si>
    <t>Sociedades de crédito imobiliário</t>
  </si>
  <si>
    <t>ADMINISTRAÇÃO PÚBLICA DIRETA OU AUTÁRQUICA</t>
  </si>
  <si>
    <t>Administração pública em geral</t>
  </si>
  <si>
    <t>Administração pública municipal</t>
  </si>
  <si>
    <t>Cartórios</t>
  </si>
  <si>
    <t>RESIDENCIAL</t>
  </si>
  <si>
    <t>X001</t>
  </si>
  <si>
    <t>Residência</t>
  </si>
  <si>
    <t>X002</t>
  </si>
  <si>
    <t>Condomínio de prédio com predominância de ligações residenciais</t>
  </si>
  <si>
    <t>X003</t>
  </si>
  <si>
    <t>Residência em aglomerado</t>
  </si>
  <si>
    <t>Grupo Fator Demanda</t>
  </si>
  <si>
    <t>Mudança do nível de tensão ou da localização do ponto de entrega  sem que haja aumento do montante de uso do sistema de distribuição;</t>
  </si>
  <si>
    <t>Melhoria de qualidade ou continuidade do fornecimento em níveis superiores aos fixados pela ANEEL, ou em condições especiais não exigidas pelas disposições regulamentares vigentes;</t>
  </si>
  <si>
    <t>Empreendimentos habitacionais para fins urbanos e infraestrutura básica das redes de distribuição de energia elétrica internas aos empreendimentos de múltiplas unidades consumidoras ou regularização fundiária (Sem carga em condição de ser ligada);</t>
  </si>
  <si>
    <t>Ponto de referência:</t>
  </si>
  <si>
    <t>Se você já possuir a NS para os tipos de obras acima, informe-a aqui:</t>
  </si>
  <si>
    <t xml:space="preserve">Data Expedição:* </t>
  </si>
  <si>
    <r>
      <t>Prazo Negociado para a Conclusão da Obra</t>
    </r>
    <r>
      <rPr>
        <sz val="11"/>
        <color indexed="8"/>
        <rFont val="Arial"/>
        <family val="2"/>
      </rPr>
      <t xml:space="preserve">: </t>
    </r>
  </si>
  <si>
    <t>Deslocamento ou remoção de poste e de rede (Mudança da localização do ponto de entrega sem que haja aumento do montante de uso do sistema de distribuição);</t>
  </si>
  <si>
    <t>Quantidade</t>
  </si>
  <si>
    <t>Tipo de pessoa:</t>
  </si>
  <si>
    <t>Tipo de pessoa</t>
  </si>
  <si>
    <t>Pessoa Jurídica</t>
  </si>
  <si>
    <t>Pessoa Física</t>
  </si>
  <si>
    <t>7 - Resumo dos Dados Elétricos da Instalação</t>
  </si>
  <si>
    <t>Ramo de atividade</t>
  </si>
  <si>
    <t>Carga futura:</t>
  </si>
  <si>
    <t>Tipo de solicitação:</t>
  </si>
  <si>
    <t>Carga atual:</t>
  </si>
  <si>
    <t>Grupo Atividade</t>
  </si>
  <si>
    <t>Posição</t>
  </si>
  <si>
    <t>Intervalo</t>
  </si>
  <si>
    <t>DESLOC(A2;1;CORRESP('1 - Solicitação'!$K$125;GrupoRamoAtividade;0);AT4)</t>
  </si>
  <si>
    <t>Indicador</t>
  </si>
  <si>
    <t>ADMINISTRAÇÃO PÚBLICA DIRETA OU AUTÁRQUICAAdministração pública em geral</t>
  </si>
  <si>
    <t>ADMINISTRAÇÃO PÚBLICA DIRETA OU AUTÁRQUICAAdministração pública municipal</t>
  </si>
  <si>
    <t>ADMINISTRAÇÃO PÚBLICA DIRETA OU AUTÁRQUICACartórios</t>
  </si>
  <si>
    <t>AGRICULTURA E CRIAÇÃO ANIMALCultivo de outros cereais não especificados</t>
  </si>
  <si>
    <t>AGRICULTURA E CRIAÇÃO ANIMALCultivo de frutas de lavoura permanente não especificadas</t>
  </si>
  <si>
    <t>AGRICULTURA E CRIAÇÃO ANIMALCultivo de cacau</t>
  </si>
  <si>
    <t>AGRICULTURA E CRIAÇÃO ANIMALCultivo de café</t>
  </si>
  <si>
    <t>AGRICULTURA E CRIAÇÃO ANIMALCultivo de cana-de-açúcar</t>
  </si>
  <si>
    <t>AGRICULTURA E CRIAÇÃO ANIMALHorticultura, exceto morango</t>
  </si>
  <si>
    <t>AGRICULTURA E CRIAÇÃO ANIMALHorticultura</t>
  </si>
  <si>
    <t>AGRICULTURA E CRIAÇÃO ANIMALCultivo de fumo</t>
  </si>
  <si>
    <t>AGRICULTURA E CRIAÇÃO ANIMALProdução de mudas e outras formas de propagação vegetal, certificadas</t>
  </si>
  <si>
    <t>AGRICULTURA E CRIAÇÃO ANIMALCultivo de outras fibras de lavoura temporária não especificadas</t>
  </si>
  <si>
    <t>AGRICULTURA E CRIAÇÃO ANIMALCultivo de flores e plantas ornamentais</t>
  </si>
  <si>
    <t>AGRICULTURA E CRIAÇÃO ANIMALCultivo de seringueira</t>
  </si>
  <si>
    <t>AGRICULTURA E CRIAÇÃO ANIMALConservação de florestas nativas</t>
  </si>
  <si>
    <t>AGRICULTURA E CRIAÇÃO ANIMALCultivo de outras plantas de lavoura permanente não especificadas</t>
  </si>
  <si>
    <t>AGRICULTURA E CRIAÇÃO ANIMALCriação de bovinos para corte</t>
  </si>
  <si>
    <t>AGRICULTURA E CRIAÇÃO ANIMALCriação de bovinos para leite</t>
  </si>
  <si>
    <t>AGRICULTURA E CRIAÇÃO ANIMALCriação de eqüinos</t>
  </si>
  <si>
    <t>AGRICULTURA E CRIAÇÃO ANIMALCriação de suínos</t>
  </si>
  <si>
    <t>AGRICULTURA E CRIAÇÃO ANIMALCriação de ovinos, inclusive para produção de lã</t>
  </si>
  <si>
    <t>AGRICULTURA E CRIAÇÃO ANIMALCriação de caprinos</t>
  </si>
  <si>
    <t>AGRICULTURA E CRIAÇÃO ANIMALCriação de bufalinos</t>
  </si>
  <si>
    <t>AGRICULTURA E CRIAÇÃO ANIMALCriação de animais não especificados</t>
  </si>
  <si>
    <t>AGRICULTURA E CRIAÇÃO ANIMALCriação de aves, exceto galináceos</t>
  </si>
  <si>
    <t>AGRICULTURA E CRIAÇÃO ANIMALApicultura</t>
  </si>
  <si>
    <t>AGRICULTURA E CRIAÇÃO ANIMALCriação de bicho-da-seda</t>
  </si>
  <si>
    <t>AGRICULTURA E CRIAÇÃO ANIMALExtração de madeira em florestas plantadas</t>
  </si>
  <si>
    <t>AGRICULTURA E CRIAÇÃO ANIMALColeta de látex em florestas nativas</t>
  </si>
  <si>
    <t>AGRICULTURA E CRIAÇÃO ANIMALColeta de produtos não-madeireiros não especificados em florestas nativas</t>
  </si>
  <si>
    <t>AGRICULTURA E CRIAÇÃO ANIMALFabricação de produtos químicos orgânicos não especificados</t>
  </si>
  <si>
    <t>AGRICULTURA E CRIAÇÃO ANIMALPesca de peixes em água doce</t>
  </si>
  <si>
    <t>AGRICULTURA E CRIAÇÃO ANIMALCriação de peixes em água doce</t>
  </si>
  <si>
    <t>AGRICULTURA E CRIAÇÃO ANIMALCriação de camarões em água salgada e salobra</t>
  </si>
  <si>
    <t>AGRICULTURA E CRIAÇÃO ANIMALCriação de ostras e mexilhões em água salgada e salobra</t>
  </si>
  <si>
    <t>AGRICULTURA E CRIAÇÃO ANIMALCriação de ostras e mexilhões em água doce</t>
  </si>
  <si>
    <t>AGRICULTURA E CRIAÇÃO ANIMALCriação de escargô</t>
  </si>
  <si>
    <t>AGRICULTURA E CRIAÇÃO ANIMALRanicultura</t>
  </si>
  <si>
    <t>AGRICULTURA E CRIAÇÃO ANIMALColeta de outros produtos aquáticos de água doce</t>
  </si>
  <si>
    <t>AGRICULTURA E CRIAÇÃO ANIMALCultivos e semicultivos da aqüicultura em água doce não especificados</t>
  </si>
  <si>
    <t>COMÉRCIO ATACADISTAComércio atacadista de produtos da extração mineral, exceto combustíveis</t>
  </si>
  <si>
    <t>COMÉRCIO ATACADISTAComércio atacadista de combustíveis sólidos, líquidos e gasosos, exceto gás natural e GLP</t>
  </si>
  <si>
    <t>COMÉRCIO ATACADISTAComércio atacadista de combustíveis de origem mineral em bruto</t>
  </si>
  <si>
    <t>COMÉRCIO ATACADISTAComércio atacadista de matérias-primas agrícolas não especificadas</t>
  </si>
  <si>
    <t>COMÉRCIO ATACADISTAComércio atacadista de matérias-primas agrícolas com atividade de fracionamento e acondicionamento</t>
  </si>
  <si>
    <t>COMÉRCIO ATACADISTAComércio atacadista de animais vivos</t>
  </si>
  <si>
    <t>COMÉRCIO ATACADISTAComércio atacadista de animais vivos, alimentos para animais e matérias-primas agrícolas</t>
  </si>
  <si>
    <t>COMÉRCIO ATACADISTAComércio atacadista de frutas, verduras, raízes, tubérculos, hortaliças e legumes frescos</t>
  </si>
  <si>
    <t>COMÉRCIO ATACADISTAComércio atacadista de leite e laticínios</t>
  </si>
  <si>
    <t>COMÉRCIO ATACADISTAComércio atacadista de pães, bolos, biscoitos e similares</t>
  </si>
  <si>
    <t>COMÉRCIO ATACADISTAComércio atacadista de carnes bovinas e suínas e derivados</t>
  </si>
  <si>
    <t>COMÉRCIO ATACADISTAComércio atacadista de pescados e frutos do mar</t>
  </si>
  <si>
    <t>COMÉRCIO ATACADISTAComércio atacadista de cerveja, chope e refrigerante</t>
  </si>
  <si>
    <t>COMÉRCIO ATACADISTAComércio atacadista de cereais e leguminosas beneficiados</t>
  </si>
  <si>
    <t>COMÉRCIO ATACADISTAComércio atacadista de mercadorias em geral, com predominância de produtos alimentícios</t>
  </si>
  <si>
    <t>COMÉRCIO ATACADISTAFabricação de produtos alimentícios não especificados</t>
  </si>
  <si>
    <t>COMÉRCIO ATACADISTAComércio atacadista de medicamentos e drogas de uso humano</t>
  </si>
  <si>
    <t>COMÉRCIO ATACADISTAComércio atacadista de produtos de higiene pessoal</t>
  </si>
  <si>
    <t>COMÉRCIO ATACADISTAComércio atacadista de medicamentos e drogas de uso veterinário</t>
  </si>
  <si>
    <t>COMÉRCIO ATACADISTAComércio atacadista de produtos de higiene, limpeza e conservação domiciliar</t>
  </si>
  <si>
    <t>COMÉRCIO ATACADISTAComércio atacadista de produtos odontológicos</t>
  </si>
  <si>
    <t>COMÉRCIO ATACADISTAComércio atacadista de defensivos agrícolas, adubos, fertilizantes e corretivos do solo</t>
  </si>
  <si>
    <t>COMÉRCIO ATACADISTAComércio atacadista de outros produtos químicos e petroquímicos não especificados</t>
  </si>
  <si>
    <t>COMÉRCIO ATACADISTAComércio atacadista de tecidos</t>
  </si>
  <si>
    <t>COMÉRCIO ATACADISTAComércio atacadista de tecidos, artefatos de tecidos e de armarinho</t>
  </si>
  <si>
    <t>COMÉRCIO ATACADISTAComércio atacadista de artigos do vestuário e acessórios, exceto profissionais e de segurança</t>
  </si>
  <si>
    <t>COMÉRCIO ATACADISTAComércio atacadista de bolsas, malas e artigos de viagem</t>
  </si>
  <si>
    <t>COMÉRCIO ATACADISTAComércio atacadista de calçados</t>
  </si>
  <si>
    <t>COMÉRCIO ATACADISTAComércio atacadista de roupas e acessórios para uso profissional e de segurança do trabalho</t>
  </si>
  <si>
    <t>COMÉRCIO ATACADISTAComércio atacadista de artigos de armarinho</t>
  </si>
  <si>
    <t>COMÉRCIO ATACADISTAComércio atacadista de móveis e artigos de colchoaria</t>
  </si>
  <si>
    <t>COMÉRCIO ATACADISTAComércio atacadista de equipamentos e artigos de uso pessoal e doméstico não especificados</t>
  </si>
  <si>
    <t>COMÉRCIO ATACADISTAComércio atacadista de artigos de tapeçaria; persianas e cortinas</t>
  </si>
  <si>
    <t>COMÉRCIO ATACADISTAComércio atacadista de artigos de cama, mesa e banho</t>
  </si>
  <si>
    <t>COMÉRCIO ATACADISTAComércio atacadista de ferragens e ferramentas</t>
  </si>
  <si>
    <t>COMÉRCIO ATACADISTAComércio atacadista de bombas e compressores; partes e peças</t>
  </si>
  <si>
    <t>COMÉRCIO ATACADISTAComércio atacadista de vidros, espelhos e vitrais</t>
  </si>
  <si>
    <t>COMÉRCIO ATACADISTAComércio atacadista de madeira e produtos derivados</t>
  </si>
  <si>
    <t>COMÉRCIO ATACADISTAComércio atacadista de materiais de construção em geral</t>
  </si>
  <si>
    <t>COMÉRCIO ATACADISTAComércio atacadista de tintas, vernizes e similares</t>
  </si>
  <si>
    <t>COMÉRCIO ATACADISTAComércio atacadista de material elétrico</t>
  </si>
  <si>
    <t>COMÉRCIO ATACADISTAComércio por atacado de automóveis, camionetas e utilitários novos e usados</t>
  </si>
  <si>
    <t>COMÉRCIO ATACADISTAComércio por atacado de peças e acessórios novos para veículos automotores</t>
  </si>
  <si>
    <t>COMÉRCIO ATACADISTAComércio atacadista de bicicletas, triciclos e outros veículos recreativos</t>
  </si>
  <si>
    <t>COMÉRCIO ATACADISTAComércio atacadista de mercadorias em geral, sem predominância de alimentos ou insumos agropecuários</t>
  </si>
  <si>
    <t>COMÉRCIO ATACADISTAComércio atacadista de máquinas e equipamentos para uso comercial; partes e peças</t>
  </si>
  <si>
    <t>COMÉRCIO ATACADISTAComércio atacadista de componentes eletrônicos e equipamentos de telefonia e comunicação</t>
  </si>
  <si>
    <t>COMÉRCIO ATACADISTAComércio atacadista de equipamentos de informática</t>
  </si>
  <si>
    <t>COMÉRCIO ATACADISTAComércio atacadista de máquinas, aparelhos e equipamentos para uso agropecuário; partes e peças</t>
  </si>
  <si>
    <t>COMÉRCIO ATACADISTAComércio varejista especializado de eletrodomésticos e equipamentos de áudio e vídeo</t>
  </si>
  <si>
    <t>COMÉRCIO ATACADISTAComércio atacadista máquinas, aparelhos e equipamentos de odonto-médico-hospitalar; partes e peças</t>
  </si>
  <si>
    <t>COMÉRCIO ATACADISTAComércio atacadista de máquinas e equipamentos para uso industrial; partes e peças</t>
  </si>
  <si>
    <t>COMÉRCIO ATACADISTAComércio atacadista de combustíveis de origem vegetal, exceto álcool carburante</t>
  </si>
  <si>
    <t>COMÉRCIO ATACADISTAComércio atacadista de lubrificantes</t>
  </si>
  <si>
    <t>COMÉRCIO ATACADISTAComércio atacadista de papel e papelão em bruto</t>
  </si>
  <si>
    <t>COMÉRCIO ATACADISTAComércio atacadista de livros, jornais e outras publicações</t>
  </si>
  <si>
    <t>COMÉRCIO ATACADISTAComércio atacadista equipamentos e artigos de uso pessoal e doméstico não especificados</t>
  </si>
  <si>
    <t>COMÉRCIO ATACADISTAComércio atacadista especializado em outros produtos intermediários não especificados</t>
  </si>
  <si>
    <t>COMÉRCIO ATACADISTAComércio varejista de outros produtos novos não especificados</t>
  </si>
  <si>
    <t>COMÉRCIO ATACADISTAComércio varejista de artigos recreativos e esportivos</t>
  </si>
  <si>
    <t>COMÉRCIO ATACADISTAComércio atacadista de couros, lãs, peles e outros subprodutos não-comestíveis de origem animal</t>
  </si>
  <si>
    <t>COMÉRCIO ATACADISTAComércio atacadista de sementes, flores, plantas e gramas</t>
  </si>
  <si>
    <t>COMÉRCIO ATACADISTAComércio atacadista de cigarros, cigarrilhas e charutos</t>
  </si>
  <si>
    <t>COMÉRCIO ATACADISTAAtividades de despachantes aduaneiros</t>
  </si>
  <si>
    <t>COMÉRCIO VAREJISTAComércio varejista de hortifrutigranjeiros</t>
  </si>
  <si>
    <t>COMÉRCIO VAREJISTAComércio varejista de laticínios e frios</t>
  </si>
  <si>
    <t>COMÉRCIO VAREJISTAPadaria e confeitaria com predominância de produção própria</t>
  </si>
  <si>
    <t>COMÉRCIO VAREJISTAComércio varejista de carnes - açougues</t>
  </si>
  <si>
    <t>COMÉRCIO VAREJISTAPeixaria</t>
  </si>
  <si>
    <t>COMÉRCIO VAREJISTAComércio varejista de bebidas</t>
  </si>
  <si>
    <t>COMÉRCIO VAREJISTATabacaria</t>
  </si>
  <si>
    <t>COMÉRCIO VAREJISTAComércio varejista de produtos alimentícios em geral ou especializado não especificados</t>
  </si>
  <si>
    <t>COMÉRCIO VAREJISTAComércio varejista de produtos farmacêuticos, com manipulação de fórmulas</t>
  </si>
  <si>
    <t>COMÉRCIO VAREJISTAComércio varejista de cosméticos, produtos de perfumaria e de higiene pessoal</t>
  </si>
  <si>
    <t>COMÉRCIO VAREJISTAComércio varejista de medicamentos veterinários</t>
  </si>
  <si>
    <t>COMÉRCIO VAREJISTAComércio varejista de artigos médicos e ortopédicos</t>
  </si>
  <si>
    <t>COMÉRCIO VAREJISTAComércio varejista de produtos saneantes domissanitários</t>
  </si>
  <si>
    <t>COMÉRCIO VAREJISTAComércio varejista de tecidos</t>
  </si>
  <si>
    <t>COMÉRCIO VAREJISTAComércio varejista de artigos do vestuário e acessórios</t>
  </si>
  <si>
    <t>COMÉRCIO VAREJISTAComércio varejista de calçados</t>
  </si>
  <si>
    <t>COMÉRCIO VAREJISTAComercio varejista de artigos de armarinho</t>
  </si>
  <si>
    <t>COMÉRCIO VAREJISTAComércio varejista de móveis</t>
  </si>
  <si>
    <t>COMÉRCIO VAREJISTAComércio varejista de artigos de colchoaria</t>
  </si>
  <si>
    <t>COMÉRCIO VAREJISTAComércio varejista de artigos de tapeçaria, cortinas e persianas</t>
  </si>
  <si>
    <t>COMÉRCIO VAREJISTAComercio varejista de artigos de cama, mesa e banho</t>
  </si>
  <si>
    <t>COMÉRCIO VAREJISTAComércio varejista de ferragens e ferramentas</t>
  </si>
  <si>
    <t>COMÉRCIO VAREJISTAComércio varejista de vidros</t>
  </si>
  <si>
    <t>COMÉRCIO VAREJISTAComércio varejista de madeira e artefatos</t>
  </si>
  <si>
    <t>COMÉRCIO VAREJISTAComércio varejista de materiais de construção em geral</t>
  </si>
  <si>
    <t>COMÉRCIO VAREJISTAComércio varejista de tintas e materiais para pintura</t>
  </si>
  <si>
    <t>COMÉRCIO VAREJISTAComércio varejista de material elétrico</t>
  </si>
  <si>
    <t>COMÉRCIO VAREJISTAComércio a varejo de automóveis, camionetas e utilitários novos</t>
  </si>
  <si>
    <t>COMÉRCIO VAREJISTAComércio a varejo de peças e acessórios novos para veículos automotores</t>
  </si>
  <si>
    <t>COMÉRCIO VAREJISTAComércio varejista de bicicletas e triciclos; peças e acessórios</t>
  </si>
  <si>
    <t>COMÉRCIO VAREJISTARepresentantes comerciais e agentes do comércio de mercadorias em geral não especializado</t>
  </si>
  <si>
    <t>COMÉRCIO VAREJISTALojas de variedades, exceto lojas de departamentos ou magazines</t>
  </si>
  <si>
    <t>COMÉRCIO VAREJISTAComércio varejista de equipamentos para escritório</t>
  </si>
  <si>
    <t>COMÉRCIO VAREJISTAComércio varejista especializado de equipamentos de telefonia e comunicação</t>
  </si>
  <si>
    <t>COMÉRCIO VAREJISTAComércio varejista especializado de equipamentos e suprimentos de informática</t>
  </si>
  <si>
    <t>COMÉRCIO VAREJISTARepresentantes comerciais e agentes do comércio de máquinas, equipamentos, embarcações e aeronaves</t>
  </si>
  <si>
    <t>COMÉRCIO VAREJISTAComércio varejista acessórios p/ aparelhos eletroeletr. uso doméstico, exceto inform./comunicação</t>
  </si>
  <si>
    <t>COMÉRCIO VAREJISTAComércio varejista de combustíveis para veículos automotores</t>
  </si>
  <si>
    <t>COMÉRCIO VAREJISTAComércio varejista de gás liqüefeito de petróleo (GLP)</t>
  </si>
  <si>
    <t>COMÉRCIO VAREJISTAComércio varejista de artigos de papelaria</t>
  </si>
  <si>
    <t>COMÉRCIO VAREJISTAComércio varejista de jornais e revistas</t>
  </si>
  <si>
    <t>COMÉRCIO VAREJISTAComércio varejista especializado de instrumentos musicais e acessórios</t>
  </si>
  <si>
    <t>COMÉRCIO VAREJISTAComércio varejista de artigos de joalheria</t>
  </si>
  <si>
    <t>COMÉRCIO VAREJISTAComércio varejista de artigos de óptica</t>
  </si>
  <si>
    <t>COMÉRCIO VAREJISTAComércio varejista de artigos fotográficos e para filmagem</t>
  </si>
  <si>
    <t>COMÉRCIO VAREJISTAComércio varejista de brinquedos e artigos recreativos</t>
  </si>
  <si>
    <t>COMÉRCIO VAREJISTAComércio varejista de artigos de caça, pesca e camping</t>
  </si>
  <si>
    <t>COMÉRCIO VAREJISTAComércio varejista de outros produtos não especificados</t>
  </si>
  <si>
    <t>COMÉRCIO VAREJISTAComércio varejista de outros artigos de uso doméstico não especificados</t>
  </si>
  <si>
    <t>COMÉRCIO VAREJISTAComércio varejista de artigos de uso doméstico não especificados</t>
  </si>
  <si>
    <t>COMÉRCIO VAREJISTAComércio varejista de plantas e flores naturais</t>
  </si>
  <si>
    <t>COMÉRCIO VAREJISTAComércio varejista de animais vivos e de artigos e alimentos para animais de estimação</t>
  </si>
  <si>
    <t>COMÉRCIO VAREJISTACasas lotéricas</t>
  </si>
  <si>
    <t>COMÉRCIO VAREJISTAComércio varejista de outros artigos usados</t>
  </si>
  <si>
    <t>COMÉRCIO VAREJISTAComércio varejista de suvenires, bijuterias e artesanatos</t>
  </si>
  <si>
    <t>COMÉRCIO VAREJISTAComércio varejista de fogos de artifício e artigos pirotécnicos</t>
  </si>
  <si>
    <t>COMÉRCIO, INCORPORAÇÃO E LOTEAMENTO E ADMINISTRAÇÃO DE IMÓVIESCorretagem no aluguel de imóveis</t>
  </si>
  <si>
    <t>COMÉRCIO, INCORPORAÇÃO E LOTEAMENTO E ADMINISTRAÇÃO DE IMÓVIESGestão e administração da propriedade imobiliária</t>
  </si>
  <si>
    <t>COMÉRCIO, INCORPORAÇÃO E LOTEAMENTO E ADMINISTRAÇÃO DE IMÓVIESAtividades imobiliárias de imóveis próprios</t>
  </si>
  <si>
    <t>COMÉRCIO, INCORPORAÇÃO E LOTEAMENTO E ADMINISTRAÇÃO DE IMÓVIESTransporte rodoviário de carga, exceto produtos perigosos e mudanças, municipal</t>
  </si>
  <si>
    <t>COMÉRCIO, INCORPORAÇÃO E LOTEAMENTO E ADMINISTRAÇÃO DE IMÓVIESAluguel máquinas e equipamentos comerciais e industriais não especificados, sem operador</t>
  </si>
  <si>
    <t>COMÉRCIO, INCORPORAÇÃO E LOTEAMENTO E ADMINISTRAÇÃO DE IMÓVIESSeleção e agenciamento de mão-de-obra</t>
  </si>
  <si>
    <t>COMÉRCIO, INCORPORAÇÃO E LOTEAMENTO E ADMINISTRAÇÃO DE IMÓVIESPreparação de documentos e serviços especializados de apoio administrativo não especificados</t>
  </si>
  <si>
    <t>COOPERATIVASCooperativas de crédito rural</t>
  </si>
  <si>
    <t>COOPERATIVASCrédito cooperativo</t>
  </si>
  <si>
    <t>COOPERATIVASAtividades de intermediação e agenciamento de serviços e negócios em geral, exceto imobiliários</t>
  </si>
  <si>
    <t>COOPERATIVASPlanos de saúde</t>
  </si>
  <si>
    <t>COOPERATIVASCooeprativa de seguros</t>
  </si>
  <si>
    <t>COOPERATIVASOutras atividades de serviços financeiros não especificadas</t>
  </si>
  <si>
    <t>COOPERATIVASSociedades de crédito imobiliário</t>
  </si>
  <si>
    <t>ENTIDADES FINANCEIRASHoldings de instituições financeiras</t>
  </si>
  <si>
    <t>ENTIDADES FINANCEIRASBancos comerciais</t>
  </si>
  <si>
    <t>ENTIDADES FINANCEIRASBancos de investimento</t>
  </si>
  <si>
    <t>ENTIDADES FINANCEIRASSociedades de investimento</t>
  </si>
  <si>
    <t>ENTIDADES FINANCEIRASArrendamento mercantil</t>
  </si>
  <si>
    <t>ENTIDADES FINANCEIRASBancos múltiplos, com carteira comercial</t>
  </si>
  <si>
    <t>ENTIDADES FINANCEIRASCooperativas de crédito mútuo</t>
  </si>
  <si>
    <t>ENTIDADES FINANCEIRASDistribuidoras de títulos e valores mobiliários</t>
  </si>
  <si>
    <t>ENTIDADES FINANCEIRASAtividades associativas não especificadas</t>
  </si>
  <si>
    <t>ENTIDADES FINANCEIRASSeguros de vida</t>
  </si>
  <si>
    <t>ENTIDADES FINANCEIRASSociedades de capitalização</t>
  </si>
  <si>
    <t>ENTIDADES FINANCEIRASPrevidência complementar fechada</t>
  </si>
  <si>
    <t>FUNDAÇÕES, ENTIDADES E ASSOCIAÇÕES DE FINS NÃO LUCRATIVOSAlbergues assistenciais</t>
  </si>
  <si>
    <t>FUNDAÇÕES, ENTIDADES E ASSOCIAÇÕES DE FINS NÃO LUCRATIVOSRegulação das atividades de saúde, educação, serviços culturais e outros serviços sociais</t>
  </si>
  <si>
    <t>FUNDAÇÕES, ENTIDADES E ASSOCIAÇÕES DE FINS NÃO LUCRATIVOSPrevidência complementar aberta</t>
  </si>
  <si>
    <t>FUNDAÇÕES, ENTIDADES E ASSOCIAÇÕES DE FINS NÃO LUCRATIVOSAtividades de organizações sindicais</t>
  </si>
  <si>
    <t>FUNDAÇÕES, ENTIDADES E ASSOCIAÇÕES DE FINS NÃO LUCRATIVOSAtividades de organizações associativas profissionais</t>
  </si>
  <si>
    <t>FUNDAÇÕES, ENTIDADES E ASSOCIAÇÕES DE FINS NÃO LUCRATIVOSAtividades de organizações associativas ligadas à cultura e à arte</t>
  </si>
  <si>
    <t>FUNDAÇÕES, ENTIDADES E ASSOCIAÇÕES DE FINS NÃO LUCRATIVOSAtividades de organizações religiosas</t>
  </si>
  <si>
    <t>FUNDAÇÕES, ENTIDADES E ASSOCIAÇÕES DE FINS NÃO LUCRATIVOSClubes sociais, esportivos e similares</t>
  </si>
  <si>
    <t>FUNDAÇÕES, ENTIDADES E ASSOCIAÇÕES DE FINS NÃO LUCRATIVOSAtividades de organizações políticas</t>
  </si>
  <si>
    <t>FUNDAÇÕES, ENTIDADES E ASSOCIAÇÕES DE FINS NÃO LUCRATIVOSAtividades de associações de defesa de direitos sociais</t>
  </si>
  <si>
    <t>INDÚSTRIA DE BEBIDASFabricação de vinho</t>
  </si>
  <si>
    <t>INDÚSTRIA DE BEBIDASFabricação de aguardente de cana-de-açúcar</t>
  </si>
  <si>
    <t>INDÚSTRIA DE BEBIDASFabricação de outras aguardentes e bebidas destiladas</t>
  </si>
  <si>
    <t>INDÚSTRIA DE BEBIDASFabricação de cervejas e chopes</t>
  </si>
  <si>
    <t>INDÚSTRIA DE BEBIDASFabricação de malte, inclusive malte uísque</t>
  </si>
  <si>
    <t>INDÚSTRIA DE BEBIDASFabricação de refrigerantes</t>
  </si>
  <si>
    <t>INDÚSTRIA DE BEBIDASFabricação de águas envasadas</t>
  </si>
  <si>
    <t>INDÚSTRIA DE BEBIDASFabricação de refrescos, xaropes e pós para refrescos, exceto refrescos de frutas</t>
  </si>
  <si>
    <t>INDÚSTRIA DE BORRACHAFabricação de artefatos de borracha não especificados</t>
  </si>
  <si>
    <t>INDÚSTRIA DE BORRACHAFabricação de pneumáticos e de câmaras-de-ar</t>
  </si>
  <si>
    <t>INDÚSTRIA DE BORRACHAFabricação de equipamentos hidráulicos e pneumáticos, peças e acessórios, exceto válvulas</t>
  </si>
  <si>
    <t>INDÚSTRIA DE BORRACHAFabricação de partes para calçados, de qualquer material</t>
  </si>
  <si>
    <t>INDÚSTRIA DE BORRACHAFabricação de artefatos de material plástico para outros usos não especificados</t>
  </si>
  <si>
    <t>INDÚSTRIA DE CELULOSE, PAPEL E PAPELÃOFabricação de papel</t>
  </si>
  <si>
    <t>INDÚSTRIA DE CELULOSE, PAPEL E PAPELÃOFabricação de cartolina e papel-cartão</t>
  </si>
  <si>
    <t>INDÚSTRIA DE CELULOSE, PAPEL E PAPELÃOFabricação de produtos de papel, cartolina e papelão ondulado para uso comercial e de escritório</t>
  </si>
  <si>
    <t>INDÚSTRIA DE CELULOSE, PAPEL E PAPELÃOFabricação de produtos de pastas celulósicas, papel, cartolina e papelão ondulado não especificados</t>
  </si>
  <si>
    <t>INDÚSTRIA DE CELULOSE, PAPEL E PAPELÃOFabricação de embalagens de cartolina e papel-cartão</t>
  </si>
  <si>
    <t>INDÚSTRIA DE CELULOSE, PAPEL E PAPELÃOFabricação de produtos de papel, cartolina, papel-cartão e papelão de uso comercial e escritório</t>
  </si>
  <si>
    <t>INDÚSTRIA DE CONSTRUÇÃOConstrução de edifícios</t>
  </si>
  <si>
    <t>INDÚSTRIA DE CONSTRUÇÃOConstrução de rodovias e ferrovias</t>
  </si>
  <si>
    <t>INDÚSTRIA DE CONSTRUÇÃOConstrução de obras-de-arte especiais</t>
  </si>
  <si>
    <t>INDÚSTRIA DE CONSTRUÇÃOObras de montagem industrial</t>
  </si>
  <si>
    <t>INDÚSTRIA DE CONSTRUÇÃOObras de urbanização - ruas, praças e calçadas</t>
  </si>
  <si>
    <t>INDÚSTRIA DE CONSTRUÇÃOOutras obras de engenharia civil não especificadas</t>
  </si>
  <si>
    <t>INDÚSTRIA DE CONSTRUÇÃOPerfurações e sondagens</t>
  </si>
  <si>
    <t>INDÚSTRIA DE CONSTRUÇÃOObras de engenharia civil não especificadas</t>
  </si>
  <si>
    <t>INDÚSTRIA DE CONSTRUÇÃOOutras obras de instalações em construções não especificadas</t>
  </si>
  <si>
    <t>INDÚSTRIA DE CONSTRUÇÃOInstalação, manutenção e reparação de elevadores, escadas e esteiras rolantes</t>
  </si>
  <si>
    <t>INDÚSTRIA DE CONSTRUÇÃOObras de instalações em construções não especificadas</t>
  </si>
  <si>
    <t>INDÚSTRIA DE CONSTRUÇÃOObras de terraplenagem</t>
  </si>
  <si>
    <t>INDÚSTRIA DE CONSTRUÇÃOMontagem e instalação de sistemas e equipamentos de iluminação e sinalização</t>
  </si>
  <si>
    <t>INDÚSTRIA DE CONSTRUÇÃOServiços de preparação do terreno não especificados</t>
  </si>
  <si>
    <t>INDÚSTRIA DE CONSTRUÇÃODemolição de edifícios e outras estruturas</t>
  </si>
  <si>
    <t>INDÚSTRIA DE COUROS, PELES E PRODUTOS SIMILARESCurtimento e outras preparações de couro</t>
  </si>
  <si>
    <t>INDÚSTRIA DE COUROS, PELES E PRODUTOS SIMILARESFabricação de artefatos de couro não especificados</t>
  </si>
  <si>
    <t>INDÚSTRIA DE EDITORIA E GRÁFICAEdição de jornais</t>
  </si>
  <si>
    <t>INDÚSTRIA DE EDITORIA E GRÁFICAEdição de revistas</t>
  </si>
  <si>
    <t>INDÚSTRIA DE EDITORIA E GRÁFICAEdição de livros</t>
  </si>
  <si>
    <t>INDÚSTRIA DE EDITORIA E GRÁFICAImpressão de material para outros usos</t>
  </si>
  <si>
    <t>INDÚSTRIA DE EDITORIA E GRÁFICAImpressão de material para uso publicitário</t>
  </si>
  <si>
    <t>INDÚSTRIA DE EDITORIA E GRÁFICAImpressão de material de segurança</t>
  </si>
  <si>
    <t>INDÚSTRIA DE EDITORIA E GRÁFICAImpressão de livros, revistas e outras publicações periódicas</t>
  </si>
  <si>
    <t>INDÚSTRIA DE EDITORIA E GRÁFICAImpressão de materiais para outros usos</t>
  </si>
  <si>
    <t>INDÚSTRIA DE EDITORIA E GRÁFICAServiços de acabamentos gráficos</t>
  </si>
  <si>
    <t>INDÚSTRIA DE EDITORIA E GRÁFICAServiços de acabamentos gráficos, exceto encadernação e plastificação</t>
  </si>
  <si>
    <t>INDÚSTRIA DE EDITORIA E GRÁFICAServiços de pré-impressão</t>
  </si>
  <si>
    <t>INDÚSTRIA DE EXTRAÇÃO E TRATAMENTO DE MINERAISPelotização, sinterização e outros beneficiamentos de minério de ferro</t>
  </si>
  <si>
    <t>INDÚSTRIA DE EXTRAÇÃO E TRATAMENTO DE MINERAISExtração de outros minerais não-metálicos não especificados</t>
  </si>
  <si>
    <t>INDÚSTRIA DE EXTRAÇÃO E TRATAMENTO DE MINERAISExtração de minério de metais preciosos</t>
  </si>
  <si>
    <t>INDÚSTRIA DE EXTRAÇÃO E TRATAMENTO DE MINERAISExtração de minerais radioativos</t>
  </si>
  <si>
    <t>INDÚSTRIA DE EXTRAÇÃO E TRATAMENTO DE MINERAISExtração de minerais para fabricação de adubos, fertilizantes e outros produtos químicos</t>
  </si>
  <si>
    <t>INDÚSTRIA DE EXTRAÇÃO E TRATAMENTO DE MINERAISExtração de calcário e dolomita e beneficiamento associado</t>
  </si>
  <si>
    <t>INDÚSTRIA DE EXTRAÇÃO E TRATAMENTO DE MINERAISExtração de sal-gema</t>
  </si>
  <si>
    <t>INDÚSTRIA DE EXTRAÇÃO E TRATAMENTO DE MINERAISExtração de gemas (pedras preciosas e semipreciosas)</t>
  </si>
  <si>
    <t>INDÚSTRIA DE EXTRAÇÃO E TRATAMENTO DE MINERAISExtração de minerais não-metálicos não especificados</t>
  </si>
  <si>
    <t>INDÚSTRIA DE EXTRAÇÃO E TRATAMENTO DE MINERAISExtração de petróleo e gás natural</t>
  </si>
  <si>
    <t>INDÚSTRIA DE EXTRAÇÃO E TRATAMENTO DE MINERAISExtração de carvão mineral</t>
  </si>
  <si>
    <t>INDÚSTRIA DE FUMOProcessamento industrial do fumo</t>
  </si>
  <si>
    <t>INDÚSTRIA DE FUMOFabricação de cigarros</t>
  </si>
  <si>
    <t>INDÚSTRIA DE FUMOFabricação de cigarrilhas e charutos</t>
  </si>
  <si>
    <t>INDÚSTRIA DE FUMOFabricação de outros produtos do fumo, exceto cigarros, cigarrilhas e charutos</t>
  </si>
  <si>
    <t>INDÚSTRIA DE MADEIRASerrarias com desdobramento de madeira</t>
  </si>
  <si>
    <t>INDÚSTRIA DE MADEIRAFabricação de madeira laminada e de chapas de madeira compensada, prensada e aglomerada</t>
  </si>
  <si>
    <t>INDÚSTRIA DE MADEIRASerrarias sem desdobramento de madeira</t>
  </si>
  <si>
    <t>INDÚSTRIA DE MADEIRAFabricação de casas de madeira pré-fabricadas</t>
  </si>
  <si>
    <t>INDÚSTRIA DE MADEIRAFabricação de esquadrias de madeira e de peças de madeira para instalações industriais e comerciais</t>
  </si>
  <si>
    <t>INDÚSTRIA DE MADEIRAFabricação de artefatos de tanoaria e de embalagens de madeira</t>
  </si>
  <si>
    <t>INDÚSTRIA DE MADEIRAFabricação de produtos diversos não especificados anteriormente</t>
  </si>
  <si>
    <t>INDÚSTRIA DE MADEIRAFabricação de artefatos diversos de madeira, exceto móveis</t>
  </si>
  <si>
    <t>INDÚSTRIA DE MADEIRAFabricação de artefatos de cortiça, bambu, palha, vime e outros materiais trançados, exceto móveis</t>
  </si>
  <si>
    <t>INDÚSTRIA DE MADEIRAExtração de madeira em florestas nativas</t>
  </si>
  <si>
    <t>INDÚSTRIA DE MADEIRAProdução de carvão vegetal - florestas nativas</t>
  </si>
  <si>
    <t>INDÚSTRIA DE MATERIAL DE TRANSPORTEConstrução de embarcações para uso comercial e para usos especiais, exceto de grande porte</t>
  </si>
  <si>
    <t>INDÚSTRIA DE MATERIAL DE TRANSPORTEManutenção e reparação de máquinas motrizes não-elétricas</t>
  </si>
  <si>
    <t>INDÚSTRIA DE MATERIAL DE TRANSPORTEFabricação de locomotivas, vagões e outros materiais rodantes</t>
  </si>
  <si>
    <t>INDÚSTRIA DE MATERIAL DE TRANSPORTEFabricação de peças e acessórios para veículos ferroviários</t>
  </si>
  <si>
    <t>INDÚSTRIA DE MATERIAL DE TRANSPORTEManutenção e reparação de veículos ferroviários</t>
  </si>
  <si>
    <t>INDÚSTRIA DE MATERIAL DE TRANSPORTEFabricação de caminhões e ônibus</t>
  </si>
  <si>
    <t>INDÚSTRIA DE MATERIAL DE TRANSPORTEFabricação de outras peças e acessórios para veículos automotores não especificadas</t>
  </si>
  <si>
    <t>INDÚSTRIA DE MATERIAL DE TRANSPORTEFabricação de cabines, carrocerias e reboques para caminhões</t>
  </si>
  <si>
    <t>INDÚSTRIA DE MATERIAL DE TRANSPORTEFabricação de motocicletas, peças e acessórios</t>
  </si>
  <si>
    <t>INDÚSTRIA DE MATERIAL DE TRANSPORTEFabricação de bicicletas e triciclos não-motorizados, peças e acessórios</t>
  </si>
  <si>
    <t>INDÚSTRIA DE MATERIAL DE TRANSPORTEFabricação de aeronaves</t>
  </si>
  <si>
    <t>INDÚSTRIA DE MATERIAL DE TRANSPORTEFabricação de turbinas, motores e outros componentes e peças para aeronaves</t>
  </si>
  <si>
    <t>INDÚSTRIA DE MATERIAL DE TRANSPORTEFabricação de bancos e estofados para veículos automotores</t>
  </si>
  <si>
    <t>INDÚSTRIA DE MATERIAL DE TRANSPORTEFabricação de cabines, carrocerias e reboques para veículos automotores, exceto caminhões e ônibus</t>
  </si>
  <si>
    <t>INDÚSTRIA DE MATERIAL ELÉTRICO E DE COMUNICAÇÕESFabricação de aparelhos e equipamentos para distribuição e controle de energia elétrica</t>
  </si>
  <si>
    <t>INDÚSTRIA DE MATERIAL ELÉTRICO E DE COMUNICAÇÕESFabricação de fios, cabos e condutores elétricos isolados</t>
  </si>
  <si>
    <t>INDÚSTRIA DE MATERIAL ELÉTRICO E DE COMUNICAÇÕESFabricação de outros equipamentos e aparelhos elétricos não especificados</t>
  </si>
  <si>
    <t>INDÚSTRIA DE MATERIAL ELÉTRICO E DE COMUNICAÇÕESFabricação de motores elétricos, peças e acessórios</t>
  </si>
  <si>
    <t>INDÚSTRIA DE MATERIAL ELÉTRICO E DE COMUNICAÇÕESFabricação de lâmpadas</t>
  </si>
  <si>
    <t>INDÚSTRIA DE MATERIAL ELÉTRICO E DE COMUNICAÇÕESFabricação de material elétrico para instalações em circuito de consumo</t>
  </si>
  <si>
    <t>INDÚSTRIA DE MATERIAL ELÉTRICO E DE COMUNICAÇÕESFabricação de pilhas, baterias e acumuladores elétricos, exceto para veículos automotores</t>
  </si>
  <si>
    <t>INDÚSTRIA DE MATERIAL ELÉTRICO E DE COMUNICAÇÕESFabricação de material elétrico e eletrônico para veículos automotores, exceto baterias</t>
  </si>
  <si>
    <t>INDÚSTRIA DE MATERIAL ELÉTRICO E DE COMUNICAÇÕESFabricação de aparelhos elétricos de uso pessoal, peças e acessórios</t>
  </si>
  <si>
    <t>INDÚSTRIA DE MATERIAL ELÉTRICO E DE COMUNICAÇÕESFabricação de componentes eletrônicos</t>
  </si>
  <si>
    <t>INDÚSTRIA DE MATERIAL ELÉTRICO E DE COMUNICAÇÕESFabricação de equipamentos de informática</t>
  </si>
  <si>
    <t>INDÚSTRIA DE MATERIAL ELÉTRICO E DE COMUNICAÇÕESFabricação de periféricos para equipamentos de informática</t>
  </si>
  <si>
    <t>INDÚSTRIA DE MATERIAL ELÉTRICO E DE COMUNICAÇÕESFabricação de cronômetros e relógios</t>
  </si>
  <si>
    <t>INDÚSTRIA DE MATERIAL ELÉTRICO E DE COMUNICAÇÕESFabricação de equipamentos transmissores de comunicação, peças e acessórios</t>
  </si>
  <si>
    <t>INDÚSTRIA DE MATERIAL ELÉTRICO E DE COMUNICAÇÕESFabricação de equipamentos para sinalização e alarme</t>
  </si>
  <si>
    <t>INDÚSTRIA DE MATERIAL ELÉTRICO E DE COMUNICAÇÕESFabricação de aparelhos de recepção, reprodução, gravação e amplificação de áudio e video</t>
  </si>
  <si>
    <t>INDÚSTRIA DE MATERIAL ELÉTRICO E DE COMUNICAÇÕESFabricação de mídias virgens, magnéticas e ópticas</t>
  </si>
  <si>
    <t>INDÚSTRIA DE MATERIAL ELÉTRICO E DE COMUNICAÇÕESFabricação de jogos eletrônicos</t>
  </si>
  <si>
    <t>INDÚSTRIA DE MATERIAL ELÉTRICO E DE COMUNICAÇÕESManutenção e reparação de máquinas, aparelhos e materiais elétricos não especificados</t>
  </si>
  <si>
    <t>INDÚSTRIA DE MOBILIÁRIOFabricação de móveis com predominância de madeira</t>
  </si>
  <si>
    <t>INDÚSTRIA DE MOBILIÁRIOFabricação de móveis de outros materiais, exceto madeira e metal</t>
  </si>
  <si>
    <t>INDÚSTRIA DE MOBILIÁRIOFabricação de móveis com predominância de metal</t>
  </si>
  <si>
    <t>INDÚSTRIA DE MOBILIÁRIOFabricação de colchões</t>
  </si>
  <si>
    <t>INDÚSTRIA DE MOBILIÁRIOFabricação de artefatos de madeira, palha, cortiça, vime não especificados , exceto móveis</t>
  </si>
  <si>
    <t>INDÚSTRIA DE MOBILIÁRIOFabricação de celulose e outras pastas para a fabricação de papel</t>
  </si>
  <si>
    <t>INDÚSTRIA DE PRODUTOS - MEDICAMENTOSFabricação de medicamentos alopáticos para uso humano</t>
  </si>
  <si>
    <t>INDÚSTRIA DE PRODUTOS - MEDICAMENTOSFabricação de medicamentos homeopáticos para uso humano</t>
  </si>
  <si>
    <t>INDÚSTRIA DE PRODUTOS - MEDICAMENTOSFabricação de medicamentos para uso veterinário</t>
  </si>
  <si>
    <t>INDÚSTRIA DE PRODUTOS - PETRÓLEOFabricação de produtos do refino de petróleo</t>
  </si>
  <si>
    <t>INDÚSTRIA DE PRODUTOS - PETRÓLEOFabricação de álcool</t>
  </si>
  <si>
    <t>INDÚSTRIA DE PRODUTOS ALIMENTARESMoagem e fabricação de produtos de origem vegetal não especificados</t>
  </si>
  <si>
    <t>INDÚSTRIA DE PRODUTOS ALIMENTARESMoagem de trigo e fabricação de derivados</t>
  </si>
  <si>
    <t>INDÚSTRIA DE PRODUTOS ALIMENTARESTorrefação e moagem de café</t>
  </si>
  <si>
    <t>INDÚSTRIA DE PRODUTOS ALIMENTARESFabricação de produtos à base de café</t>
  </si>
  <si>
    <t>INDÚSTRIA DE PRODUTOS ALIMENTARESFabricação de farinha de milho e derivados, exceto óleos de milho</t>
  </si>
  <si>
    <t>INDÚSTRIA DE PRODUTOS ALIMENTARESFabricação de farinha de mandioca e derivados</t>
  </si>
  <si>
    <t>INDÚSTRIA DE PRODUTOS ALIMENTARESFabricação de açúcar de cana refinado</t>
  </si>
  <si>
    <t>INDÚSTRIA DE PRODUTOS ALIMENTARESFabricação de amidos e féculas de vegetais</t>
  </si>
  <si>
    <t>INDÚSTRIA DE PRODUTOS ALIMENTARESFabricação de açúcar de cereais (dextrose) e de beterraba</t>
  </si>
  <si>
    <t>INDÚSTRIA DE PRODUTOS ALIMENTARESFabricação de produtos derivados do cacau e de chocolates</t>
  </si>
  <si>
    <t>INDÚSTRIA DE PRODUTOS ALIMENTARESFabricação de frutas cristalizadas, balas e semelhantes</t>
  </si>
  <si>
    <t>INDÚSTRIA DE PRODUTOS ALIMENTARESFabricação de conservas de legumes e outros vegetais, exceto palmito</t>
  </si>
  <si>
    <t>INDÚSTRIA DE PRODUTOS ALIMENTARESFabricação de conservas de legumes e outros vegetais</t>
  </si>
  <si>
    <t>INDÚSTRIA DE PRODUTOS ALIMENTARESFabricação de conservas de frutas</t>
  </si>
  <si>
    <t>INDÚSTRIA DE PRODUTOS ALIMENTARESFabricação de outros produtos alimentícios não especificados</t>
  </si>
  <si>
    <t>INDÚSTRIA DE PRODUTOS ALIMENTARESFabricação de especiarias, molhos, temperos e condimentos</t>
  </si>
  <si>
    <t>INDÚSTRIA DE PRODUTOS ALIMENTARESRefino e outros tratamentos do sal</t>
  </si>
  <si>
    <t>INDÚSTRIA DE PRODUTOS ALIMENTARESFabricação de margarina e outras gorduras vegetais e de óleos não-comestíveis de animais</t>
  </si>
  <si>
    <t>INDÚSTRIA DE PRODUTOS ALIMENTARESFabricação de vinagres</t>
  </si>
  <si>
    <t>INDÚSTRIA DE PRODUTOS ALIMENTARESFrigorífico - abate de bovinos</t>
  </si>
  <si>
    <t>INDÚSTRIA DE PRODUTOS ALIMENTARESFrigorífico - abate de suínos</t>
  </si>
  <si>
    <t>INDÚSTRIA DE PRODUTOS ALIMENTARESFrigorífico - abate de eqüinos</t>
  </si>
  <si>
    <t>INDÚSTRIA DE PRODUTOS ALIMENTARESAbate de aves</t>
  </si>
  <si>
    <t>INDÚSTRIA DE PRODUTOS ALIMENTARESFabricação de produtos de carne</t>
  </si>
  <si>
    <t>INDÚSTRIA DE PRODUTOS ALIMENTARESPreparação de subprodutos do abate</t>
  </si>
  <si>
    <t>INDÚSTRIA DE PRODUTOS ALIMENTARESPreservação de peixes, crustáceos e moluscos</t>
  </si>
  <si>
    <t>INDÚSTRIA DE PRODUTOS ALIMENTARESFabricação de conservas de peixes, crustáceos e moluscos</t>
  </si>
  <si>
    <t>INDÚSTRIA DE PRODUTOS ALIMENTARESFabricação de laticínios</t>
  </si>
  <si>
    <t>INDÚSTRIA DE PRODUTOS ALIMENTARESFabricação de massas alimentícias</t>
  </si>
  <si>
    <t>INDÚSTRIA DE PRODUTOS ALIMENTARESFabricação de pós alimentícios</t>
  </si>
  <si>
    <t>INDÚSTRIA DE PRODUTOS ALIMENTARESFabricação de produtos de panificação</t>
  </si>
  <si>
    <t>INDÚSTRIA DE PRODUTOS ALIMENTARESFabricação de sorvetes e outros gelados comestíveis</t>
  </si>
  <si>
    <t>INDÚSTRIA DE PRODUTOS ALIMENTARESFabricação de fermentos e leveduras</t>
  </si>
  <si>
    <t>INDÚSTRIA DE PRODUTOS ALIMENTARESFabricação de gelo comum</t>
  </si>
  <si>
    <t>INDÚSTRIA DE PRODUTOS ALIMENTARESFabricação de alimentos para animais</t>
  </si>
  <si>
    <t>INDÚSTRIA DE PRODUTOS ALIMENTARESFabricação de alimentos dietéticos e complementos alimentares</t>
  </si>
  <si>
    <t>INDÚSTRIA DE PRODUTOS DE MATERIAIS PLÁSTICOSFabricação de laminados planos e tubulares de material plástico</t>
  </si>
  <si>
    <t>INDÚSTRIA DE PRODUTOS DE MATERIAIS PLÁSTICOSFabricação de artefatos de material plástico para uso na construção, exceto tubos e acessórios</t>
  </si>
  <si>
    <t>INDÚSTRIA DE PRODUTOS DE MATERIAIS PLÁSTICOSFabricação de artefatos de material plástico para usos industriais</t>
  </si>
  <si>
    <t>INDÚSTRIA DE PRODUTOS DE MATERIAIS PLÁSTICOSFabricação de artefatos de material plástico para uso pessoal e doméstico</t>
  </si>
  <si>
    <t>INDÚSTRIA DE PRODUTOS DE MATERIAIS PLÁSTICOSFabricação de embalagens de material plástico</t>
  </si>
  <si>
    <t>INDÚSTRIA DE PRODUTOS DE MATERIAIS PLÁSTICOSFabricação de tubos e acessórios de material plástico para uso na construção</t>
  </si>
  <si>
    <t>INDÚSTRIA DE PRODUTOS DE MINERAIS NÃO-METÁLICOSExtração e britamento de pedras e outros materiais para construção e beneficiamento associado</t>
  </si>
  <si>
    <t>INDÚSTRIA DE PRODUTOS DE MINERAIS NÃO-METÁLICOSAparelhamento de pedras para construção, exceto associado à extração</t>
  </si>
  <si>
    <t>INDÚSTRIA DE PRODUTOS DE MINERAIS NÃO-METÁLICOSAparelhamento de placas e execução de trabalhos em mármore, granito, ardósia e outras pedras</t>
  </si>
  <si>
    <t>INDÚSTRIA DE PRODUTOS DE MINERAIS NÃO-METÁLICOSFabricação de outros produtos de minerais não-metálicos não especificados</t>
  </si>
  <si>
    <t>INDÚSTRIA DE PRODUTOS DE MINERAIS NÃO-METÁLICOSFabricação de cimento</t>
  </si>
  <si>
    <t>INDÚSTRIA DE PRODUTOS DE MINERAIS NÃO-METÁLICOSFabricação de cal e gesso</t>
  </si>
  <si>
    <t>INDÚSTRIA DE PRODUTOS DE MINERAIS NÃO-METÁLICOSFabricação de artefatos de cerâmica e barro cozido para uso na construção, exceto azulejos e pisos</t>
  </si>
  <si>
    <t>INDÚSTRIA DE PRODUTOS DE MINERAIS NÃO-METÁLICOSFabricação de produtos cerâmicos não-refratários não especificados</t>
  </si>
  <si>
    <t>INDÚSTRIA DE PRODUTOS DE MINERAIS NÃO-METÁLICOSFabricação de azulejos e pisos</t>
  </si>
  <si>
    <t>INDÚSTRIA DE PRODUTOS DE MINERAIS NÃO-METÁLICOSFabricação de produtos cerâmicos refratários</t>
  </si>
  <si>
    <t>INDÚSTRIA DE PRODUTOS DE MINERAIS NÃO-METÁLICOSFabricação de material sanitário de cerâmica</t>
  </si>
  <si>
    <t>INDÚSTRIA DE PRODUTOS DE MINERAIS NÃO-METÁLICOSFabricação de estruturas pré-moldadas de concreto armado</t>
  </si>
  <si>
    <t>INDÚSTRIA DE PRODUTOS DE MINERAIS NÃO-METÁLICOSFabricação de artefatos de cimento para uso na construção</t>
  </si>
  <si>
    <t>INDÚSTRIA DE PRODUTOS DE MINERAIS NÃO-METÁLICOSFabricação de artefatos de fibrocimento para uso na construção</t>
  </si>
  <si>
    <t>INDÚSTRIA DE PRODUTOS DE MINERAIS NÃO-METÁLICOSFabricação de artefatos e produtos de concreto, cimento, fibrocimento, gesso e materiais semelhantes</t>
  </si>
  <si>
    <t>INDÚSTRIA DE PRODUTOS DE MINERAIS NÃO-METÁLICOSFabricação de vidro plano e de segurança</t>
  </si>
  <si>
    <t>INDÚSTRIA DE PRODUTOS DE MINERAIS NÃO-METÁLICOSFabricação de artigos de vidro</t>
  </si>
  <si>
    <t>INDÚSTRIA DE PRODUTOS DE MINERAIS NÃO-METÁLICOSDecoração, lapidação, gravação, vitrificação e outros trabalhos em cerâmica, louça, vidro e cristal</t>
  </si>
  <si>
    <t>INDÚSTRIA DE PRODUTOS DE MINERAIS NÃO-METÁLICOSFabricação de abrasivos</t>
  </si>
  <si>
    <t>INDÚSTRIA DE UTILIDADE PÚBLICADistribuição de energia elétrica</t>
  </si>
  <si>
    <t>INDÚSTRIA DE UTILIDADE PÚBLICADistribuição de combustíveis gasosos por redes urbanas</t>
  </si>
  <si>
    <t>INDÚSTRIA DE UTILIDADE PÚBLICACaptação, tratamento e distribuição de água</t>
  </si>
  <si>
    <t>INDÚSTRIA DE UTILIDADE PÚBLICAColeta de resíduos não-perigosos</t>
  </si>
  <si>
    <t>INDÚSTRIA DE VESTUÁRIO, CALÇADOS E ARTEFATOS DE TECIDOSConfecção de peças do vestuário, exceto roupas íntimas e as confeccionadas sob medida</t>
  </si>
  <si>
    <t>INDÚSTRIA DE VESTUÁRIO, CALÇADOS E ARTEFATOS DE TECIDOSConfecção de roupas íntimas</t>
  </si>
  <si>
    <t>INDÚSTRIA DE VESTUÁRIO, CALÇADOS E ARTEFATOS DE TECIDOSFabricação de artefatos têxteis para uso doméstico</t>
  </si>
  <si>
    <t>INDÚSTRIA DE VESTUÁRIO, CALÇADOS E ARTEFATOS DE TECIDOSConfecção de roupas profissionais, exceto sob medida</t>
  </si>
  <si>
    <t>INDÚSTRIA DE VESTUÁRIO, CALÇADOS E ARTEFATOS DE TECIDOSFabricação de equipamentos e acessórios para segurança pessoal e profissional</t>
  </si>
  <si>
    <t>INDÚSTRIA DE VESTUÁRIO, CALÇADOS E ARTEFATOS DE TECIDOSFabricação de artigos do vestuário, produzidos em malharias e tricotagens, exceto meias</t>
  </si>
  <si>
    <t>INDÚSTRIA DE VESTUÁRIO, CALÇADOS E ARTEFATOS DE TECIDOSFabricação de meias</t>
  </si>
  <si>
    <t>INDÚSTRIA DE VESTUÁRIO, CALÇADOS E ARTEFATOS DE TECIDOSFabricação de acessórios do vestuário, exceto para segurança e proteção</t>
  </si>
  <si>
    <t>INDÚSTRIA DE VESTUÁRIO, CALÇADOS E ARTEFATOS DE TECIDOSFabricação de tecidos especiais, inclusive artefatos</t>
  </si>
  <si>
    <t>INDÚSTRIA DE VESTUÁRIO, CALÇADOS E ARTEFATOS DE TECIDOSFabricação de artefatos de cordoaria</t>
  </si>
  <si>
    <t>INDÚSTRIA DE VESTUÁRIO, CALÇADOS E ARTEFATOS DE TECIDOSFabricação de guarda-chuvas e similares</t>
  </si>
  <si>
    <t>INDÚSTRIA DE VESTUÁRIO, CALÇADOS E ARTEFATOS DE TECIDOSFabricação de outros produtos têxteis não especificados</t>
  </si>
  <si>
    <t>INDÚSTRIA DE VESTUÁRIO, CALÇADOS E ARTEFATOS DE TECIDOSFabricação de artigos para viagem, bolsas e semelhantes de qualquer material</t>
  </si>
  <si>
    <t>INDÚSTRIA DE VESTUÁRIO, CALÇADOS E ARTEFATOS DE TECIDOSFabricação de calçados de couro</t>
  </si>
  <si>
    <t>INDÚSTRIA DE VESTUÁRIO, CALÇADOS E ARTEFATOS DE TECIDOSFabricação de calçados de material sintético</t>
  </si>
  <si>
    <t>INDÚSTRIA DE VESTUÁRIO, CALÇADOS E ARTEFATOS DE TECIDOSFabricação de calçados de materiais não especificados</t>
  </si>
  <si>
    <t>INDÚSTRIA MECÂNICAFabricação de motores e turbinas, peças e acessórios, exceto para aviões e veículos rodoviários</t>
  </si>
  <si>
    <t>INDÚSTRIA MECÂNICAFabricação de obras de caldeiraria pesada</t>
  </si>
  <si>
    <t>INDÚSTRIA MECÂNICAFabricação de equipamentos de transmissão para fins industriais, exceto rolamentos</t>
  </si>
  <si>
    <t>INDÚSTRIA MECÂNICAFabricação de válvulas, registros e dispositivos semelhantes, peças e acessórios</t>
  </si>
  <si>
    <t>INDÚSTRIA MECÂNICAFabricação de fornos industriais, aparelhos e equipamentos não-elétricos para instalações térmicas</t>
  </si>
  <si>
    <t>INDÚSTRIA MECÂNICAFabricação de máquinas e aparelhos de refrigeração e ventilação para uso industrial e comercial</t>
  </si>
  <si>
    <t>INDÚSTRIA MECÂNICAFabricação de máquinas e equipamentos para uso industrial específico, peças e acessórios</t>
  </si>
  <si>
    <t>INDÚSTRIA MECÂNICAFabricação de outras máquinas e equipamentos de uso geral não especificados, peças e acessórios</t>
  </si>
  <si>
    <t>INDÚSTRIA MECÂNICAFabricação de máquinas-ferramenta, peças e acessórios</t>
  </si>
  <si>
    <t>INDÚSTRIA MECÂNICAFabricação máquinas, equipamentos para indústrias de alimentos, bebidas e fumo, peças e acessórios</t>
  </si>
  <si>
    <t>INDÚSTRIA MECÂNICAFabricação de máquinas e equipamentos para a indústria têxtil, peças e acessórios</t>
  </si>
  <si>
    <t>INDÚSTRIA MECÂNICAFabricação de máquinas e equipamentos para as indústrias do vestuário, do couro e de calçados</t>
  </si>
  <si>
    <t>INDÚSTRIA MECÂNICAFabricação de máquinas e equipamentos para as indústrias de celulose, papel e papelão e artefatos.</t>
  </si>
  <si>
    <t>INDÚSTRIA MECÂNICAFabricação de máquinas e equipamentos de uso na extração mineral, exceto na extração de petróleo</t>
  </si>
  <si>
    <t>INDÚSTRIA MECÂNICAFabricação de máquinas e equipamentos p/ terraplenagem, pavimentação e construção,exceto tratores</t>
  </si>
  <si>
    <t>INDÚSTRIA MECÂNICAFabricação de máquinas e equipamentos para a indústria do plástico, peças e acessórios</t>
  </si>
  <si>
    <t>INDÚSTRIA MECÂNICAFabricação de máquinas e equipamentos para a agropecuária, peças e acessórios, exceto para irrigação</t>
  </si>
  <si>
    <t>INDÚSTRIA MECÂNICAFabricação de máquinas, equipamentos e aparelhos para transporte e elevação de pessoas</t>
  </si>
  <si>
    <t>INDÚSTRIA MECÂNICAFabricação de artefatos para pesca e esporte</t>
  </si>
  <si>
    <t>INDÚSTRIA MECÂNICAFabricação de canetas, lápis e outros artigos para escritório</t>
  </si>
  <si>
    <t>INDÚSTRIA MECÂNICAFabricação de fogões, refrigeradores,máquinas de lavar e secar para uso doméstico, peças/acessórios</t>
  </si>
  <si>
    <t>INDÚSTRIA MECÂNICAFabricação de outros produtos de metal não especificados</t>
  </si>
  <si>
    <t>INDÚSTRIA MECÂNICAFabricação de tratores agrícolas, peças e acessórios</t>
  </si>
  <si>
    <t>INDÚSTRIA MECÂNICAFabricação de tratores, peças e acessórios, exceto agrícolas</t>
  </si>
  <si>
    <t>INDÚSTRIA MECÂNICAServiços de usinagem, tornearia e solda</t>
  </si>
  <si>
    <t>INDÚSTRIA MECÂNICAFabricação de máquinas-ferramentas</t>
  </si>
  <si>
    <t>INDÚSTRIA MECÂNICAFabricação de armas de fogo e munições</t>
  </si>
  <si>
    <t>INDÚSTRIA MECÂNICAFabricação de equipamento bélico pesado, exceto veículos militares de combate</t>
  </si>
  <si>
    <t>INDÚSTRIA METALÚRGICAProdução de ferro-gusa</t>
  </si>
  <si>
    <t>INDÚSTRIA METALÚRGICAProdução de semi-acabados de aço</t>
  </si>
  <si>
    <t>INDÚSTRIA METALÚRGICAProdução de ferroligas</t>
  </si>
  <si>
    <t>INDÚSTRIA METALÚRGICAProdução de tubos de aço com costura</t>
  </si>
  <si>
    <t>INDÚSTRIA METALÚRGICAFundição de ferro e aço</t>
  </si>
  <si>
    <t>INDÚSTRIA METALÚRGICAProdução de forjados de aço</t>
  </si>
  <si>
    <t>INDÚSTRIA METALÚRGICAProdução de relaminados, trefilados e perfilados de aço, exceto arames</t>
  </si>
  <si>
    <t>INDÚSTRIA METALÚRGICAMetalurgia de outros metais não-ferrosos e suas ligas não especificados</t>
  </si>
  <si>
    <t>INDÚSTRIA METALÚRGICAFundição de metais não-ferrosos e suas ligas</t>
  </si>
  <si>
    <t>INDÚSTRIA METALÚRGICAProdução de forjados de metais não-ferrosos e suas ligas</t>
  </si>
  <si>
    <t>INDÚSTRIA METALÚRGICAProdução de soldas e ânodos para galvanoplastia</t>
  </si>
  <si>
    <t>INDÚSTRIA METALÚRGICAMetalurgia dos metais preciosos</t>
  </si>
  <si>
    <t>INDÚSTRIA METALÚRGICAMetalurgia do pó</t>
  </si>
  <si>
    <t>INDÚSTRIA METALÚRGICAFabricação de produtos de minerais não-metálicos não especificados</t>
  </si>
  <si>
    <t>INDÚSTRIA METALÚRGICAFabricação de estruturas metálicas</t>
  </si>
  <si>
    <t>INDÚSTRIA METALÚRGICAFabricação de produtos de trefilados de metal, exceto padronizados</t>
  </si>
  <si>
    <t>INDÚSTRIA METALÚRGICAFabricação de produtos de trefilados de metal padronizados</t>
  </si>
  <si>
    <t>INDÚSTRIA METALÚRGICAProdução de artefatos estampados de metal</t>
  </si>
  <si>
    <t>INDÚSTRIA METALÚRGICAFabricação de embalagens metálicas</t>
  </si>
  <si>
    <t>INDÚSTRIA METALÚRGICAFabricação de tanques, reservatórios metálicos e caldeiras para aquecimento central</t>
  </si>
  <si>
    <t>INDÚSTRIA METALÚRGICAFabricação de artigos de serralheria, exceto esquadrias</t>
  </si>
  <si>
    <t>INDÚSTRIA METALÚRGICAFabricação de esquadrias de metal</t>
  </si>
  <si>
    <t>INDÚSTRIA METALÚRGICAFabricação de artigos de cutelaria</t>
  </si>
  <si>
    <t>INDÚSTRIA METALÚRGICAFabricação de ferramentas</t>
  </si>
  <si>
    <t>INDÚSTRIA METALÚRGICATratamentos térmicos, acústicos ou de vibração</t>
  </si>
  <si>
    <t>INDÚSTRIA METALÚRGICAServiços de usinagem, solda, tratamento e revestimento em metais</t>
  </si>
  <si>
    <t>INDÚSTRIA METALÚRGICARecuperação de materiais metálicos, exceto alumínio</t>
  </si>
  <si>
    <t>INDÚSTRIA QUÍMICA / INDÚSTRIA DE PERFUMARIAS, SABÕES E VELASFabricação de outros produtos químicos inorgânicos não especificados</t>
  </si>
  <si>
    <t>INDÚSTRIA QUÍMICA / INDÚSTRIA DE PERFUMARIAS, SABÕES E VELASFabricação de outros produtos químicos não especificados</t>
  </si>
  <si>
    <t>INDÚSTRIA QUÍMICA / INDÚSTRIA DE PERFUMARIAS, SABÕES E VELASFabricação de gases industriais</t>
  </si>
  <si>
    <t>INDÚSTRIA QUÍMICA / INDÚSTRIA DE PERFUMARIAS, SABÕES E VELASFabricação de produtos petroquímicos básicos</t>
  </si>
  <si>
    <t>INDÚSTRIA QUÍMICA / INDÚSTRIA DE PERFUMARIAS, SABÕES E VELASFabricação de aditivos de uso industrial</t>
  </si>
  <si>
    <t>INDÚSTRIA QUÍMICA / INDÚSTRIA DE PERFUMARIAS, SABÕES E VELASFabricação de resinas termoplásticas</t>
  </si>
  <si>
    <t>INDÚSTRIA QUÍMICA / INDÚSTRIA DE PERFUMARIAS, SABÕES E VELASFabricação de intermediários para plastificantes, resinas e fibras</t>
  </si>
  <si>
    <t>INDÚSTRIA QUÍMICA / INDÚSTRIA DE PERFUMARIAS, SABÕES E VELASFabricação de fibras artificiais e sintéticas</t>
  </si>
  <si>
    <t>INDÚSTRIA QUÍMICA / INDÚSTRIA DE PERFUMARIAS, SABÕES E VELASFabricação de elastômeros</t>
  </si>
  <si>
    <t>INDÚSTRIA QUÍMICA / INDÚSTRIA DE PERFUMARIAS, SABÕES E VELASFabricação de defensivos agrícolas</t>
  </si>
  <si>
    <t>INDÚSTRIA QUÍMICA / INDÚSTRIA DE PERFUMARIAS, SABÕES E VELASFabricação de adubos e fertilizantes</t>
  </si>
  <si>
    <t>INDÚSTRIA QUÍMICA / INDÚSTRIA DE PERFUMARIAS, SABÕES E VELASFabricação de pólvoras, explosivos e detonantes</t>
  </si>
  <si>
    <t>INDÚSTRIA QUÍMICA / INDÚSTRIA DE PERFUMARIAS, SABÕES E VELASFabricação de artigos pirotécnicos</t>
  </si>
  <si>
    <t>INDÚSTRIA QUÍMICA / INDÚSTRIA DE PERFUMARIAS, SABÕES E VELASFabricação de tintas, vernizes, esmaltes e lacas</t>
  </si>
  <si>
    <t>INDÚSTRIA QUÍMICA / INDÚSTRIA DE PERFUMARIAS, SABÕES E VELASFabricação de adesivos e selantes</t>
  </si>
  <si>
    <t>INDÚSTRIA QUÍMICA / INDÚSTRIA DE PERFUMARIAS, SABÕES E VELASFabricação de óleos vegetais refinados, exceto óleo de milho</t>
  </si>
  <si>
    <t>INDÚSTRIA QUÍMICA / INDÚSTRIA DE PERFUMARIAS, SABÕES E VELASFabricação de sabões e detergentes sintéticos</t>
  </si>
  <si>
    <t>INDÚSTRIA QUÍMICA / INDÚSTRIA DE PERFUMARIAS, SABÕES E VELASFabricação de produtos de limpeza e polimento</t>
  </si>
  <si>
    <t>INDÚSTRIA QUÍMICA / INDÚSTRIA DE PERFUMARIAS, SABÕES E VELASFabricação de desinfestantes domissanitários</t>
  </si>
  <si>
    <t>INDÚSTRIA QUÍMICA / INDÚSTRIA DE PERFUMARIAS, SABÕES E VELASFabricação de cosméticos, produtos de perfumaria e de higiene pessoal</t>
  </si>
  <si>
    <t>INDÚSTRIA QUÍMICA / INDÚSTRIA DE PERFUMARIAS, SABÕES E VELASFabricação de velas, inclusive decorativas</t>
  </si>
  <si>
    <t>INDÚSTRIA TEXTILPreparação e fiação de fibras têxteis naturais, exceto algodão</t>
  </si>
  <si>
    <t>INDÚSTRIA TEXTILPreparação e fiação de fibras de algodão</t>
  </si>
  <si>
    <t>INDÚSTRIA TEXTILFiação de fibras artificiais e sintéticas</t>
  </si>
  <si>
    <t>INDÚSTRIA TEXTILFabricação de linhas para costurar e bordar</t>
  </si>
  <si>
    <t>INDÚSTRIA TEXTILTecelagem de fios de fibras têxteis naturais, exceto algodão</t>
  </si>
  <si>
    <t>INDÚSTRIA TEXTILFabricação de tecidos de malha</t>
  </si>
  <si>
    <t>INDÚSTRIA TEXTILTecelagem de fios de fibras artificiais e sintéticas</t>
  </si>
  <si>
    <t>INDÚSTRIA TEXTILOutros serviços de acabamento em fios, tecidos, artefatos têxteis e peças do vestuário</t>
  </si>
  <si>
    <t>INDÚSTRIA TEXTILFabricação de artefatos de tapeçaria</t>
  </si>
  <si>
    <t>INDÚSTRIAS DIVERSASFabricação de aparelhos e equipamentos de medida, teste e controle</t>
  </si>
  <si>
    <t>INDÚSTRIAS DIVERSASFabricação de materiais para medicina e odontologia</t>
  </si>
  <si>
    <t>INDÚSTRIAS DIVERSASFabricação instrumentos não-eletrônicos e utens. de uso médico, cirúrgico, odonto. e de laboratório</t>
  </si>
  <si>
    <t>INDÚSTRIAS DIVERSASFabricação de aparelhos eletromédicos e eletroterapêuticos e equipamentos de irradiação</t>
  </si>
  <si>
    <t>INDÚSTRIAS DIVERSASFabricação de aparelhos fotográficos e cinematográficos, peças e acessórios</t>
  </si>
  <si>
    <t>INDÚSTRIAS DIVERSASFabricação de equipamentos e instrumentos ópticos, peças e acessórios</t>
  </si>
  <si>
    <t>INDÚSTRIAS DIVERSASFabricação de artigos ópticos</t>
  </si>
  <si>
    <t>INDÚSTRIAS DIVERSASLapidação de gemas</t>
  </si>
  <si>
    <t>INDÚSTRIAS DIVERSASFabricação de artefatos de joalheria e ourivesaria</t>
  </si>
  <si>
    <t>INDÚSTRIAS DIVERSASFabricação de bijuterias e artefatos semelhantes</t>
  </si>
  <si>
    <t>INDÚSTRIAS DIVERSASCunhagem de moedas e medalhas</t>
  </si>
  <si>
    <t>INDÚSTRIAS DIVERSASFabricação de instrumentos musicais, peças e acessórios</t>
  </si>
  <si>
    <t>INDÚSTRIAS DIVERSASFabricação de escovas, pincéis e vassouras</t>
  </si>
  <si>
    <t>INDÚSTRIAS DIVERSASFabricação de outros brinquedos e jogos recreativos não especificados</t>
  </si>
  <si>
    <t>INDÚSTRIAS DIVERSASConfecção de peças do vestuário, exceto roupas íntimas</t>
  </si>
  <si>
    <t>INDÚSTRIAS DIVERSASFabricação de aviamentos para costura</t>
  </si>
  <si>
    <t>INDÚSTRIAS DIVERSASFabricação de letras, letreiros e placas de qualquer material, exceto luminosos</t>
  </si>
  <si>
    <t>INDÚSTRIAS DIVERSASFabricação de filtros para cigarros</t>
  </si>
  <si>
    <t>RESIDENCIALResidência</t>
  </si>
  <si>
    <t>RESIDENCIALCondomínio de prédio com predominância de ligações residenciais</t>
  </si>
  <si>
    <t>RESIDENCIALResidência em aglomerado</t>
  </si>
  <si>
    <t>SERVIÇOS COMERCIAISAtividades de apoio à agricultura não especificadas</t>
  </si>
  <si>
    <t>SERVIÇOS COMERCIAISAtividades de apoio à pecuária não especificadas</t>
  </si>
  <si>
    <t>SERVIÇOS COMERCIAISServiços de agronomia e de consultoria às atividades agrícolas e pecuárias</t>
  </si>
  <si>
    <t>SERVIÇOS COMERCIAISCompra e venda de imóveis próprios</t>
  </si>
  <si>
    <t>SERVIÇOS COMERCIAISAdministração de consórcios para aquisição de bens e direitos</t>
  </si>
  <si>
    <t>SERVIÇOS COMERCIAISEmissão de vales-alimentação, vales-transporte e similares</t>
  </si>
  <si>
    <t>SERVIÇOS COMERCIAISOutras atividades auxiliares dos serviços financeiros não especificadas</t>
  </si>
  <si>
    <t>SERVIÇOS COMERCIAISAtividades de administração de fundos por contrato ou comissão</t>
  </si>
  <si>
    <t>SERVIÇOS COMERCIAISAtividades auxiliares de seguros, previdência complementar e planos de saúde</t>
  </si>
  <si>
    <t>SERVIÇOS COMERCIAISAtividades auxiliares de transportes aéreos, exceto operação de aeroportos e campos de aterrissagem</t>
  </si>
  <si>
    <t>SERVIÇOS COMERCIAISAtividades auxiliares dos transportes terrestres não especificadas</t>
  </si>
  <si>
    <t>SERVIÇOS COMERCIAISAtividades auxiliares dos transportes aquaviários não especificadas</t>
  </si>
  <si>
    <t>SERVIÇOS COMERCIAISArmazéns gerais</t>
  </si>
  <si>
    <t>SERVIÇOS COMERCIAISAgências de viagens</t>
  </si>
  <si>
    <t>SERVIÇOS COMERCIAISServiços de arquitetura</t>
  </si>
  <si>
    <t>SERVIÇOS COMERCIAISAtividades de estudos geológicos</t>
  </si>
  <si>
    <t>SERVIÇOS COMERCIAISLimpeza em prédios e em domicílios</t>
  </si>
  <si>
    <t>SERVIÇOS COMERCIAISDecoração de interiores</t>
  </si>
  <si>
    <t>SERVIÇOS COMERCIAISSuporte técnico, manutenção e outros serviços em tecnologia da informação</t>
  </si>
  <si>
    <t>SERVIÇOS COMERCIAISServiços advocatícios</t>
  </si>
  <si>
    <t>SERVIÇOS COMERCIAISConsultoria em publicidade</t>
  </si>
  <si>
    <t>SERVIÇOS COMERCIAISPromoção de vendas</t>
  </si>
  <si>
    <t>SERVIÇOS COMERCIAISAtividades de pós-produção cinematográfica, de vídeos e de programas de televisão não especificadas</t>
  </si>
  <si>
    <t>SERVIÇOS COMERCIAISAtividades de produção de fotografias</t>
  </si>
  <si>
    <t>SERVIÇOS COMERCIAISAtividades de vigilância e segurança privada</t>
  </si>
  <si>
    <t>SERVIÇOS COMERCIAISOutras atividades de serviços prestados principalmente às empresas não especificadas</t>
  </si>
  <si>
    <t>SERVIÇOS COMERCIAISServiços de microfilmagem</t>
  </si>
  <si>
    <t>SERVIÇOS COMERCIAISServiços de lavagem, lubrificação e polimento de veículos automotores</t>
  </si>
  <si>
    <t>SERVIÇOS COMERCIAISTinturarias</t>
  </si>
  <si>
    <t>SERVIÇOS COMERCIAISAtividades auxiliares dos serviços financeiros não especificadas</t>
  </si>
  <si>
    <t>SERVIÇOS COMERCIAISHoldings de instituições não-financeiras</t>
  </si>
  <si>
    <t>SERVIÇOS COMERCIAISAtividades de consultoria em gestão empresarial, exceto consultoria técnica específica</t>
  </si>
  <si>
    <t>SERVIÇOS COMERCIAISOutras atividades de prestação de serviços de informação não especificadas</t>
  </si>
  <si>
    <t>SERVIÇOS DE ALOJAMENTO E ALIMENTAÇÃOHotéis</t>
  </si>
  <si>
    <t>SERVIÇOS DE ALOJAMENTO E ALIMENTAÇÃOPensões (alojamento)</t>
  </si>
  <si>
    <t>SERVIÇOS DE ALOJAMENTO E ALIMENTAÇÃOOutros tipos de alojamento não especificados</t>
  </si>
  <si>
    <t>SERVIÇOS DE ALOJAMENTO E ALIMENTAÇÃORestaurantes e similares</t>
  </si>
  <si>
    <t>SERVIÇOS DE ALOJAMENTO E ALIMENTAÇÃOBares e outros estabelecimentos especializados em servir bebidas</t>
  </si>
  <si>
    <t>SERVIÇOS DE ALOJAMENTO E ALIMENTAÇÃOLanchonetes, casas de chá, de sucos e similares</t>
  </si>
  <si>
    <t>SERVIÇOS DE ALOJAMENTO E ALIMENTAÇÃOServiços de alimentação para eventos e recepções - bufê</t>
  </si>
  <si>
    <t>SERVIÇOS DE ALOJAMENTO E ALIMENTAÇÃOServiços ambulantes de alimentação</t>
  </si>
  <si>
    <t>SERVIÇOS DE COMUNICAÇÕESAtividades do Correio Nacional</t>
  </si>
  <si>
    <t>SERVIÇOS DE COMUNICAÇÕESServiços de redes de transporte de telecomunicações - SRTT</t>
  </si>
  <si>
    <t>SERVIÇOS DE COMUNICAÇÕESAtividades de rádio</t>
  </si>
  <si>
    <t>SERVIÇOS DE COMUNICAÇÕESAtividades de televisão aberta</t>
  </si>
  <si>
    <t>SERVIÇOS DE DIVERSÃOOutras atividades de recreação e lazer não especificadas</t>
  </si>
  <si>
    <t>SERVIÇOS DE DIVERSÃODiscotecas, danceterias, salões de dança e similares</t>
  </si>
  <si>
    <t>SERVIÇOS DE DIVERSÃOArtes cênicas, espetáculos e atividades complementares não especificados</t>
  </si>
  <si>
    <t>SERVIÇOS DE DIVERSÃOAluguel de equipamentos recreativos e esportivos</t>
  </si>
  <si>
    <t>SERVIÇOS DE DIVERSÃOExploração de jogos eletrônicos recreativos</t>
  </si>
  <si>
    <t>SERVIÇOS DE DIVERSÃOClubes sociais, esportivos e similares</t>
  </si>
  <si>
    <t>SERVIÇOS DE DIVERSÃOAtividades de recreação e lazer não especificadas</t>
  </si>
  <si>
    <t>SERVIÇOS DE REPARAÇÃO, MANUTENÇÃO E CONSERVAÇÃOManutenção e reparação de equipamentos e produtos não especificados</t>
  </si>
  <si>
    <t>SERVIÇOS DE REPARAÇÃO, MANUTENÇÃO E CONSERVAÇÃOFabricação de máquinas e equipamentos de uso geral não especificados</t>
  </si>
  <si>
    <t>SERVIÇOS DE REPARAÇÃO, MANUTENÇÃO E CONSERVAÇÃOServiços de manutenção e reparação mecânica de veículos automotores</t>
  </si>
  <si>
    <t>SERVIÇOS DE REPARAÇÃO, MANUTENÇÃO E CONSERVAÇÃOReparação de artigos do mobiliário</t>
  </si>
  <si>
    <t>SERVIÇOS DE REPARAÇÃO, MANUTENÇÃO E CONSERVAÇÃOReparação e manutenção de outros objetos e equipamentos pessoais e domésticos não especificados</t>
  </si>
  <si>
    <t>SERVIÇOS DE REPARAÇÃO, MANUTENÇÃO E CONSERVAÇÃOReparação e manutenção de objetos e equipamentos pessoais e domésticos não especificados</t>
  </si>
  <si>
    <t>SERVIÇOS DE REPARAÇÃO, MANUTENÇÃO E CONSERVAÇÃOReparação de calçados, bolsas e artigos de viagem</t>
  </si>
  <si>
    <t>SERVIÇOS DE REPARAÇÃO, MANUTENÇÃO E CONSERVAÇÃOReparação de jóias</t>
  </si>
  <si>
    <t>SERVIÇOS DE TRANSPORTETransporte rodoviário coletivo de passageiros, com itinerário fixo, municipal</t>
  </si>
  <si>
    <t>SERVIÇOS DE TRANSPORTEOutras atividades auxiliares dos transportes terrestres não especificadas</t>
  </si>
  <si>
    <t>SERVIÇOS DE TRANSPORTETransporte rodoviário de mudanças</t>
  </si>
  <si>
    <t>SERVIÇOS DE TRANSPORTETransporte rodoviário de carga, exceto produtos perigosos e mudanças</t>
  </si>
  <si>
    <t>SERVIÇOS DE TRANSPORTETransporte metroviário</t>
  </si>
  <si>
    <t>SERVIÇOS DE TRANSPORTETransporte marítimo de cabotagem - passageiros</t>
  </si>
  <si>
    <t>SERVIÇOS DE TRANSPORTETransporte por navegação interior de carga, municipal, exceto travessia</t>
  </si>
  <si>
    <t>SERVIÇOS DE TRANSPORTETransporte aéreo de passageiros regular</t>
  </si>
  <si>
    <t>SERVIÇOS DE TRANSPORTEServiço de táxi aéreo e locação de aeronaves com tripulação</t>
  </si>
  <si>
    <t>SERVIÇOS DE TRANSPORTETransporte dutoviário</t>
  </si>
  <si>
    <t>SERVIÇOS DE TRANSPORTETrens turísticos, teleféricos e similares</t>
  </si>
  <si>
    <t>SERVIÇOS PESSOAISLavanderias</t>
  </si>
  <si>
    <t>SERVIÇOS PESSOAISCabeleireiros</t>
  </si>
  <si>
    <t>SERVIÇOS PESSOAISClínicas de estética e similares</t>
  </si>
  <si>
    <t>SERVIÇOS PESSOAISOutras atividades de serviços pessoais não especificadas</t>
  </si>
  <si>
    <t>SERVIÇOS PESSOAISServiços de funerárias</t>
  </si>
  <si>
    <t>SERVIÇOS PESSOAISAtividades de práticas integrativas e complementares em saúde humana</t>
  </si>
  <si>
    <t>SERVIÇOS PESSOAISLaboratórios clínicos</t>
  </si>
  <si>
    <t>SERVIÇOS PESSOAISAtividades de fisioterapia</t>
  </si>
  <si>
    <t>SERVIÇOS PESSOAISAtividades de profissionais da área de saúde não especificadas</t>
  </si>
  <si>
    <t>SERVIÇOS PESSOAISAtividades veterinárias</t>
  </si>
  <si>
    <t>SERVIÇOS PESSOAISPlanos de saúde</t>
  </si>
  <si>
    <t>SERVIÇOS PESSOAISAtividades de profissionais da área de saúde, exceto médicos e odontólogos</t>
  </si>
  <si>
    <t>SERVIÇOS PESSOAISEnsino médio</t>
  </si>
  <si>
    <t>SERVIÇOS PESSOAISEnsino fundamental</t>
  </si>
  <si>
    <t>SERVIÇOS PESSOAISEducação superior - graduação</t>
  </si>
  <si>
    <t>SERVIÇOS PESSOAISEnsino de idiomas</t>
  </si>
  <si>
    <t>SERVIÇOS PESSOAISCursos preparatórios para concursos</t>
  </si>
  <si>
    <t>SERVIÇOS PESSOAISEducação profissional de nível técnico</t>
  </si>
  <si>
    <t>SERVIÇOS PESSOAISOutras atividades de ensino não especificadas</t>
  </si>
  <si>
    <t>SERVIÇOS PESSOAISFormação de condutores</t>
  </si>
  <si>
    <t>SERVIÇOS PESSOAISEnsino de música</t>
  </si>
  <si>
    <t>SERVIÇOS PESSOAISEnsino de esportes</t>
  </si>
  <si>
    <t>SERVIÇOS PESSOAISEnsino de arte e cultura não especificado</t>
  </si>
  <si>
    <t>Fator de Demanda</t>
  </si>
  <si>
    <t>Tipo NS já criada</t>
  </si>
  <si>
    <t>Dados da obra</t>
  </si>
  <si>
    <t>Prazo</t>
  </si>
  <si>
    <t>TLH contratado</t>
  </si>
  <si>
    <t>Dados consumidor</t>
  </si>
  <si>
    <t>Email: *</t>
  </si>
  <si>
    <t>Aumento de carga</t>
  </si>
  <si>
    <t>Nome TLH e Testemunhas</t>
  </si>
  <si>
    <t>Email do cliente é o mesmo do TLH ou não foram informados</t>
  </si>
  <si>
    <t>CPF</t>
  </si>
  <si>
    <t>Dígito</t>
  </si>
  <si>
    <t>Mult</t>
  </si>
  <si>
    <t>Soma</t>
  </si>
  <si>
    <t>Resto</t>
  </si>
  <si>
    <t>1º Dig. Ver.</t>
  </si>
  <si>
    <t>2º Dig. Ver.</t>
  </si>
  <si>
    <t>Verificação</t>
  </si>
  <si>
    <t>CNPJ</t>
  </si>
  <si>
    <t>Extract</t>
  </si>
  <si>
    <t>Dígitos</t>
  </si>
  <si>
    <t>Dados cliente</t>
  </si>
  <si>
    <t>Dados Testemunha 1</t>
  </si>
  <si>
    <t>Dados Testemunha 2</t>
  </si>
  <si>
    <t>Teste de preenchimento</t>
  </si>
  <si>
    <t>Data de Referência</t>
  </si>
  <si>
    <t>Tensão Objetivo:</t>
  </si>
  <si>
    <t>Ramo de atividade:</t>
  </si>
  <si>
    <t>Tipo Sistema</t>
  </si>
  <si>
    <t>Condutor fase MT</t>
  </si>
  <si>
    <t>Condutor Neutro</t>
  </si>
  <si>
    <t>CA 4 AWG</t>
  </si>
  <si>
    <t>CA 2 AWG</t>
  </si>
  <si>
    <t>CA 1/0 AWG</t>
  </si>
  <si>
    <t>CA 4/0 AWG</t>
  </si>
  <si>
    <t>CA 336,4 MCM</t>
  </si>
  <si>
    <t>CAA 4 AWG</t>
  </si>
  <si>
    <t>CAA 2 AWG</t>
  </si>
  <si>
    <t>CAA 1/0 AWG</t>
  </si>
  <si>
    <t>CAA 4/0 AWG</t>
  </si>
  <si>
    <t>CAA 336,4 MCM</t>
  </si>
  <si>
    <t>AL 1 X 50 MM2 15 KV PROT</t>
  </si>
  <si>
    <t>AL 1 X 95 MM2 15 KV PROT</t>
  </si>
  <si>
    <t>AL 1 X 150 MM2 15 KV PROT</t>
  </si>
  <si>
    <t>AL 1 X 50 MM2 25 KV PROT</t>
  </si>
  <si>
    <t>AL 1 X 150 MM2 25 KV PROT</t>
  </si>
  <si>
    <t>Cônjuge:</t>
  </si>
  <si>
    <t>US de Topografia:</t>
  </si>
  <si>
    <t>US de Projeto:</t>
  </si>
  <si>
    <t>US de Construção:</t>
  </si>
  <si>
    <t>US de MapCad:</t>
  </si>
  <si>
    <t>Postes Retirados:</t>
  </si>
  <si>
    <t>SUBTERRANEA - RDS</t>
  </si>
  <si>
    <t>SECUNDARIA MONOFASICA</t>
  </si>
  <si>
    <t>CB CAA 170,5 MM2 (ACSR 336,4 MCM)</t>
  </si>
  <si>
    <t>CB CAA 21 MM2 (ACSR 4 AWG)</t>
  </si>
  <si>
    <t>CB CAA 241,7 MM2</t>
  </si>
  <si>
    <t>CB CAA 322,2 MM2 (ACSR 636 MCM)</t>
  </si>
  <si>
    <t>PRIMARIA MONOFASICA</t>
  </si>
  <si>
    <t>PRIMARIA BIFASICA</t>
  </si>
  <si>
    <t>PRIMARIA TRIFASICA</t>
  </si>
  <si>
    <t>SECUNDARIA BIFASICA</t>
  </si>
  <si>
    <t>SECUNDARIA - NEUTRO</t>
  </si>
  <si>
    <t>SECUNDARIA TRIFASICA</t>
  </si>
  <si>
    <t>SUBTERRANEA BIFASICA</t>
  </si>
  <si>
    <t>SUBTERRANEA MONOFASICA</t>
  </si>
  <si>
    <t>SUBTERRANEA TRIFASICA</t>
  </si>
  <si>
    <t>CB CAA 241,7 MM3</t>
  </si>
  <si>
    <t>CB CAA 241,7 MM4</t>
  </si>
  <si>
    <t>CABO AÇO 3N5 (9,93MM) ALUMINIZADO</t>
  </si>
  <si>
    <t>CB ACO 6,4MM</t>
  </si>
  <si>
    <t>CB CAA 241,7 MM5</t>
  </si>
  <si>
    <t>CABO ACO 3N5 (9,93MM) ALUMINIZADO</t>
  </si>
  <si>
    <t>CB CAA 241,7 MM6</t>
  </si>
  <si>
    <t>CB AL 1 X 120 MM2 1 KV</t>
  </si>
  <si>
    <t>CB AL 1 x 50 MM2 25 KV PROT</t>
  </si>
  <si>
    <t>CONT.VALORES(ÍNDICE(TBL_TIPOS_REDE;;CORRESP('1 - Solicitação'!$D$167;CABEC_TIPOS_REDES;0)))</t>
  </si>
  <si>
    <t>CORRESP('1 - Solicitação'!$D$167;CABEC_TIPOS_REDES;0)</t>
  </si>
  <si>
    <t>CONVENCIONALPRIMARIA MONOFASICA</t>
  </si>
  <si>
    <t>CONVENCIONALPRIMARIA BIFASICA</t>
  </si>
  <si>
    <t>CONVENCIONALPRIMARIA TRIFASICA</t>
  </si>
  <si>
    <t>CONVENCIONALSECUNDARIA BIFASICA</t>
  </si>
  <si>
    <t>CONVENCIONALSECUNDARIA MONOFASICA</t>
  </si>
  <si>
    <t>CONVENCIONALSECUNDARIA - NEUTRO</t>
  </si>
  <si>
    <t>CONVENCIONALSECUNDARIA TRIFASICA</t>
  </si>
  <si>
    <t>PROTEGIDAPRIMARIA MONOFASICA</t>
  </si>
  <si>
    <t>PROTEGIDAPRIMARIA BIFASICA</t>
  </si>
  <si>
    <t>PROTEGIDAPRIMARIA TRIFASICA</t>
  </si>
  <si>
    <t>SUBTERRANEA - RDSPRIMARIA MONOFASICA</t>
  </si>
  <si>
    <t>SUBTERRANEA - RDSPRIMARIA TRIFASICA</t>
  </si>
  <si>
    <t>SUBTERRANEA - RDSSECUNDARIA BIFASICA</t>
  </si>
  <si>
    <t>SUBTERRANEA - RDSSECUNDARIA MONOFASICA</t>
  </si>
  <si>
    <t>SUBTERRANEA - RDSSECUNDARIA TRIFASICA</t>
  </si>
  <si>
    <t>ISOLADASUBTERRANEA BIFASICA</t>
  </si>
  <si>
    <t>ISOLADASUBTERRANEA MONOFASICA</t>
  </si>
  <si>
    <t>ISOLADASUBTERRANEA TRIFASICA</t>
  </si>
  <si>
    <t>CORRESP(CONCAT('1 - Solicitação'!$D$167:$O$167);CABEC_CABOS_POR_TIPO_REDE;0)</t>
  </si>
  <si>
    <t>CONT.VALORES(ÍNDICE(TBL_CABOS_POR_TP_REDE;;CORRESP(CONCAT('1 - Solicitação'!$D$167:$O$167);CABEC_CABOS_POR_TIPO_REDE;0)))</t>
  </si>
  <si>
    <t>DESLOC($A$3;1;CORRESP(CONCAT('1 - Solicitação'!$D$167:$O$167);CABEC_CABOS_POR_TIPO_REDE;0);CONT.VALORES(ÍNDICE(TBL_CABOS_POR_TP_REDE;;CORRESP(CONCAT('1 - Solicitação'!$D$167:$O$167);CABEC_CABOS_POR_TIPO_REDE;0))))</t>
  </si>
  <si>
    <t>Linha 169</t>
  </si>
  <si>
    <t>Linha 168</t>
  </si>
  <si>
    <t>Linha 170</t>
  </si>
  <si>
    <t>Linha 171</t>
  </si>
  <si>
    <t>Linha 172</t>
  </si>
  <si>
    <t>Linha 173</t>
  </si>
  <si>
    <t>Linha 174</t>
  </si>
  <si>
    <t>Linha 175</t>
  </si>
  <si>
    <t>Linha 176</t>
  </si>
  <si>
    <t>Linha 177</t>
  </si>
  <si>
    <t>Linha 178</t>
  </si>
  <si>
    <t>Resultado do preenchimento da linha</t>
  </si>
  <si>
    <t>Tabela base</t>
  </si>
  <si>
    <t>a célula abaixo aglutina as linhas do formulário de solicitação que possui erro</t>
  </si>
  <si>
    <t>Linha 179</t>
  </si>
  <si>
    <t>ABADIA DOS DOURADOS</t>
  </si>
  <si>
    <t>ACUCENA</t>
  </si>
  <si>
    <t>AGUA COMPRIDA</t>
  </si>
  <si>
    <t>AGUAS FORMOSAS</t>
  </si>
  <si>
    <t>AGUAS VERMELHAS</t>
  </si>
  <si>
    <t>ALBERTINA</t>
  </si>
  <si>
    <t>ALFENAS</t>
  </si>
  <si>
    <t>ALMENARA</t>
  </si>
  <si>
    <t>ALTEROSA</t>
  </si>
  <si>
    <t>ALTO CAPARAO</t>
  </si>
  <si>
    <t>ALVARENGA</t>
  </si>
  <si>
    <t>AMPARO DA SERRA</t>
  </si>
  <si>
    <t>ANDRADAS</t>
  </si>
  <si>
    <t>ARACUAI</t>
  </si>
  <si>
    <t>ARAGUARI</t>
  </si>
  <si>
    <t>ARAPORA</t>
  </si>
  <si>
    <t>ARAPUA</t>
  </si>
  <si>
    <t>ARAXA</t>
  </si>
  <si>
    <t>AREADO</t>
  </si>
  <si>
    <t>ARINOS</t>
  </si>
  <si>
    <t>ATALEIA</t>
  </si>
  <si>
    <t>BAEPENDI</t>
  </si>
  <si>
    <t>BANDEIRA</t>
  </si>
  <si>
    <t>BANDEIRA DO SUL</t>
  </si>
  <si>
    <t>BELO HORIZONTE</t>
  </si>
  <si>
    <t>BELO ORIENTE</t>
  </si>
  <si>
    <t>BERILO</t>
  </si>
  <si>
    <t>BERTOPOLIS</t>
  </si>
  <si>
    <t>BOA ESPERANCA</t>
  </si>
  <si>
    <t>BOM JESUS DO GALHO</t>
  </si>
  <si>
    <t>BOM REPOUSO</t>
  </si>
  <si>
    <t>BONFINOPOLIS DE MINAS</t>
  </si>
  <si>
    <t>BORDA DA MATA</t>
  </si>
  <si>
    <t>BOTELHOS</t>
  </si>
  <si>
    <t>BRASILANDIA DE MINAS</t>
  </si>
  <si>
    <t>BRASOPOLIS</t>
  </si>
  <si>
    <t>BUGRE</t>
  </si>
  <si>
    <t>BURITIS</t>
  </si>
  <si>
    <t>CABECEIRA GRANDE</t>
  </si>
  <si>
    <t>CABO VERDE</t>
  </si>
  <si>
    <t>CACHOEIRA DE MINAS</t>
  </si>
  <si>
    <t>CACHOEIRA DOURADA</t>
  </si>
  <si>
    <t>CAIANA</t>
  </si>
  <si>
    <t>CALDAS</t>
  </si>
  <si>
    <t>CAMBUQUIRA</t>
  </si>
  <si>
    <t>CAMPANARIO</t>
  </si>
  <si>
    <t>CAMPANHA</t>
  </si>
  <si>
    <t>CAMPESTRE</t>
  </si>
  <si>
    <t>CAMPINA VERDE</t>
  </si>
  <si>
    <t>CAMPO DO MEIO</t>
  </si>
  <si>
    <t>CAMPO FLORIDO</t>
  </si>
  <si>
    <t>CAMPOS ALTOS</t>
  </si>
  <si>
    <t>CAMPOS GERAIS</t>
  </si>
  <si>
    <t>CANAPOLIS</t>
  </si>
  <si>
    <t>CAPARAO</t>
  </si>
  <si>
    <t>CAPELINHA</t>
  </si>
  <si>
    <t>CAPINOPOLIS</t>
  </si>
  <si>
    <t>CARAI</t>
  </si>
  <si>
    <t>CARATINGA</t>
  </si>
  <si>
    <t>CARBONITA</t>
  </si>
  <si>
    <t>CAREACU</t>
  </si>
  <si>
    <t>CARLOS CHAGAS</t>
  </si>
  <si>
    <t>CARMO DA CACHOEIRA</t>
  </si>
  <si>
    <t>CARMO DE MINAS</t>
  </si>
  <si>
    <t>CARMO DO PARANAIBA</t>
  </si>
  <si>
    <t>CARNEIRINHO</t>
  </si>
  <si>
    <t>CARVALHOPOLIS</t>
  </si>
  <si>
    <t>CASCALHO RICO</t>
  </si>
  <si>
    <t>CAXAMBU</t>
  </si>
  <si>
    <t>CENTRALINA</t>
  </si>
  <si>
    <t>COMENDADOR GOMES</t>
  </si>
  <si>
    <t>COMERCINHO</t>
  </si>
  <si>
    <t>CONCEICAO DA APARECIDA</t>
  </si>
  <si>
    <t>CONCEICAO DA BARRA DE MINAS</t>
  </si>
  <si>
    <t>CONCEICAO DAS ALAGOAS</t>
  </si>
  <si>
    <t>CONCEICAO DAS PEDRAS</t>
  </si>
  <si>
    <t>CONCEICAO DO RIO VERDE</t>
  </si>
  <si>
    <t>CONCEICAO DOS OUROS</t>
  </si>
  <si>
    <t>CONGONHAL</t>
  </si>
  <si>
    <t>CONQUISTA</t>
  </si>
  <si>
    <t>CONSOLACAO</t>
  </si>
  <si>
    <t>COQUEIRAL</t>
  </si>
  <si>
    <t>CORDISLANDIA</t>
  </si>
  <si>
    <t>COROMANDEL</t>
  </si>
  <si>
    <t>CORONEL FABRICIANO</t>
  </si>
  <si>
    <t>CORONEL MURTA</t>
  </si>
  <si>
    <t>CORREGO NOVO</t>
  </si>
  <si>
    <t>COUTO DE MAGALHAES DE MINAS</t>
  </si>
  <si>
    <t>CRISTINA</t>
  </si>
  <si>
    <t>CRUZEIRO DA FORTALEZA</t>
  </si>
  <si>
    <t>CRUZILIA</t>
  </si>
  <si>
    <t>DELFIM MOREIRA</t>
  </si>
  <si>
    <t>DIVISA NOVA</t>
  </si>
  <si>
    <t>DIVISOPOLIS</t>
  </si>
  <si>
    <t>DOM BOSCO</t>
  </si>
  <si>
    <t>DOM CAVATI</t>
  </si>
  <si>
    <t>DOM VICOSO</t>
  </si>
  <si>
    <t>DOURADOQUARA</t>
  </si>
  <si>
    <t>ELOI MENDES</t>
  </si>
  <si>
    <t>ENTRE FOLHAS</t>
  </si>
  <si>
    <t>ESPERA FELIZ</t>
  </si>
  <si>
    <t>ESPIRITO SANTO DO DOURADO</t>
  </si>
  <si>
    <t>ESTIVA</t>
  </si>
  <si>
    <t>ESTRELA DO SUL</t>
  </si>
  <si>
    <t>FAMA</t>
  </si>
  <si>
    <t>FELISBURGO</t>
  </si>
  <si>
    <t>FERVEDOURO</t>
  </si>
  <si>
    <t>FRANCISCO BADARO</t>
  </si>
  <si>
    <t>FRANCISCOPOLIS</t>
  </si>
  <si>
    <t>FREI GASPAR</t>
  </si>
  <si>
    <t>FREI LAGONEGRO</t>
  </si>
  <si>
    <t>FRONTEIRA</t>
  </si>
  <si>
    <t>FRONTEIRA DOS VALES</t>
  </si>
  <si>
    <t>FRUTAL</t>
  </si>
  <si>
    <t>GONCALVES</t>
  </si>
  <si>
    <t>GRUPIARA</t>
  </si>
  <si>
    <t>GUAPE</t>
  </si>
  <si>
    <t>GUARDA MOR</t>
  </si>
  <si>
    <t>GUIMARANIA</t>
  </si>
  <si>
    <t>GURINHATA</t>
  </si>
  <si>
    <t>HELIODORA</t>
  </si>
  <si>
    <t>IAPU</t>
  </si>
  <si>
    <t>IBIA</t>
  </si>
  <si>
    <t>IBITIURA DE MINAS</t>
  </si>
  <si>
    <t>ILICINEA</t>
  </si>
  <si>
    <t>IMBE DE MINAS</t>
  </si>
  <si>
    <t>INCONFIDENTES</t>
  </si>
  <si>
    <t>INDIANOPOLIS</t>
  </si>
  <si>
    <t>INHAPIM</t>
  </si>
  <si>
    <t>IPABA</t>
  </si>
  <si>
    <t>IPATINGA</t>
  </si>
  <si>
    <t>IPIACU</t>
  </si>
  <si>
    <t>IPUIUNA</t>
  </si>
  <si>
    <t>IRAI DE MINAS</t>
  </si>
  <si>
    <t>ITAIPE</t>
  </si>
  <si>
    <t>ITAJUBA</t>
  </si>
  <si>
    <t>ITAMARANDIBA</t>
  </si>
  <si>
    <t>ITAMBACURI</t>
  </si>
  <si>
    <t>ITAMOJI</t>
  </si>
  <si>
    <t>ITAMONTE</t>
  </si>
  <si>
    <t>ITANHANDU</t>
  </si>
  <si>
    <t>ITAOBIM</t>
  </si>
  <si>
    <t>ITAPAGIPE</t>
  </si>
  <si>
    <t>ITINGA</t>
  </si>
  <si>
    <t>ITUIUTABA</t>
  </si>
  <si>
    <t>ITURAMA</t>
  </si>
  <si>
    <t>JACINTO</t>
  </si>
  <si>
    <t>JACUTINGA</t>
  </si>
  <si>
    <t>JAGUARACU</t>
  </si>
  <si>
    <t>JAMPRUCA</t>
  </si>
  <si>
    <t>JESUANIA</t>
  </si>
  <si>
    <t>JOAIMA</t>
  </si>
  <si>
    <t>JOANESIA</t>
  </si>
  <si>
    <t>JOAO PINHEIRO</t>
  </si>
  <si>
    <t>JORDANIA</t>
  </si>
  <si>
    <t>LADAINHA</t>
  </si>
  <si>
    <t>LAGAMAR</t>
  </si>
  <si>
    <t>LAGOA FORMOSA</t>
  </si>
  <si>
    <t>LAGOA GRANDE</t>
  </si>
  <si>
    <t>LAMBARI</t>
  </si>
  <si>
    <t>LIMEIRA DO OESTE</t>
  </si>
  <si>
    <t>LUMINARIAS</t>
  </si>
  <si>
    <t>MACHACALIS</t>
  </si>
  <si>
    <t>MACHADO</t>
  </si>
  <si>
    <t>MALACACHETA</t>
  </si>
  <si>
    <t>MANHUACU</t>
  </si>
  <si>
    <t>MARIA DA FE</t>
  </si>
  <si>
    <t>MARLIERIA</t>
  </si>
  <si>
    <t>MARMELOPOLIS</t>
  </si>
  <si>
    <t>MATA VERDE</t>
  </si>
  <si>
    <t>MATIAS LOBATO</t>
  </si>
  <si>
    <t>MATUTINA</t>
  </si>
  <si>
    <t>MEDINA</t>
  </si>
  <si>
    <t>MESQUITA</t>
  </si>
  <si>
    <t>MINAS NOVAS</t>
  </si>
  <si>
    <t>MONSENHOR PAULO</t>
  </si>
  <si>
    <t>MONTE ALEGRE DE MINAS</t>
  </si>
  <si>
    <t>MONTE BELO</t>
  </si>
  <si>
    <t>MONTE CARMELO</t>
  </si>
  <si>
    <t>MONTE SIAO</t>
  </si>
  <si>
    <t>MUZAMBINHO</t>
  </si>
  <si>
    <t>NANUQUE</t>
  </si>
  <si>
    <t>NAQUE</t>
  </si>
  <si>
    <t>NATALANDIA</t>
  </si>
  <si>
    <t>NATERCIA</t>
  </si>
  <si>
    <t>NOVA BELEM</t>
  </si>
  <si>
    <t>NOVA MODICA</t>
  </si>
  <si>
    <t>NOVA PONTE</t>
  </si>
  <si>
    <t>NOVA RESENDE</t>
  </si>
  <si>
    <t>NOVO CRUZEIRO</t>
  </si>
  <si>
    <t>NOVO ORIENTE DE MINAS</t>
  </si>
  <si>
    <t>OLHOS DAGUA</t>
  </si>
  <si>
    <t>OLIMPIO NORONHA</t>
  </si>
  <si>
    <t>OURO FINO</t>
  </si>
  <si>
    <t>OURO VERDE DE MINAS</t>
  </si>
  <si>
    <t>PADRE PARAISO</t>
  </si>
  <si>
    <t>PARACATU</t>
  </si>
  <si>
    <t>PARAGUACU</t>
  </si>
  <si>
    <t>PARAISOPOLIS</t>
  </si>
  <si>
    <t>PASSA QUATRO</t>
  </si>
  <si>
    <t>PASSA VINTE</t>
  </si>
  <si>
    <t>PASSABEM</t>
  </si>
  <si>
    <t>PATOS DE MINAS</t>
  </si>
  <si>
    <t>PATROCINIO</t>
  </si>
  <si>
    <t>PAVAO</t>
  </si>
  <si>
    <t>PEDRALVA</t>
  </si>
  <si>
    <t>PEDRINOPOLIS</t>
  </si>
  <si>
    <t>PERDIZES</t>
  </si>
  <si>
    <t>PERIQUITO</t>
  </si>
  <si>
    <t>PESCADOR</t>
  </si>
  <si>
    <t>PIEDADE DE CARATINGA</t>
  </si>
  <si>
    <t>PINGO DAGUA</t>
  </si>
  <si>
    <t>PIRAJUBA</t>
  </si>
  <si>
    <t>PIRANGUCU</t>
  </si>
  <si>
    <t>PIRANGUINHO</t>
  </si>
  <si>
    <t>PLANURA</t>
  </si>
  <si>
    <t>POCO FUNDO</t>
  </si>
  <si>
    <t>POCOS DE CALDAS</t>
  </si>
  <si>
    <t>POTE</t>
  </si>
  <si>
    <t>POUSO ALEGRE</t>
  </si>
  <si>
    <t>POUSO ALTO</t>
  </si>
  <si>
    <t>PRATA</t>
  </si>
  <si>
    <t>PRATINHA</t>
  </si>
  <si>
    <t>PRESIDENTE OLEGARIO</t>
  </si>
  <si>
    <t>RIACHINHO</t>
  </si>
  <si>
    <t>RIO DO PRADO</t>
  </si>
  <si>
    <t>RIO PARANAIBA</t>
  </si>
  <si>
    <t>ROMARIA</t>
  </si>
  <si>
    <t>RUBIM</t>
  </si>
  <si>
    <t>SACRAMENTO</t>
  </si>
  <si>
    <t>SALTO DA DIVISA</t>
  </si>
  <si>
    <t>SANTA BARBARA DO LESTE</t>
  </si>
  <si>
    <t>SANTA BARBARA DO MONTE VERDE</t>
  </si>
  <si>
    <t>SANTA CRUZ DE SALINAS</t>
  </si>
  <si>
    <t>SANTA FE DE MINAS</t>
  </si>
  <si>
    <t>SANTA JULIANA</t>
  </si>
  <si>
    <t>SANTA MARGARIDA</t>
  </si>
  <si>
    <t>SANTA MARIA DO SALTO</t>
  </si>
  <si>
    <t>SANTA RITA DE CALDAS</t>
  </si>
  <si>
    <t>SANTA RITA DO JACUTINGA</t>
  </si>
  <si>
    <t>SANTA RITA DO SAPUCAI</t>
  </si>
  <si>
    <t>SANTA VITORIA</t>
  </si>
  <si>
    <t>SANTANA DA VARGEM</t>
  </si>
  <si>
    <t>SANTANA DO PARAISO</t>
  </si>
  <si>
    <t>SANTO ANTONIO DO JACINTO</t>
  </si>
  <si>
    <t>SANTO ANTONIO DO RIO ABAIXO</t>
  </si>
  <si>
    <t>SAO BENTO ABADE</t>
  </si>
  <si>
    <t>SAO DOMINGOS DAS DORES</t>
  </si>
  <si>
    <t>SAO FRANCISCO DE SALES</t>
  </si>
  <si>
    <t>SAO FRANCISCO DO GLORIA</t>
  </si>
  <si>
    <t>SAO GERALDO DO BAIXIO</t>
  </si>
  <si>
    <t>SAO GONCALO DO ABAETE</t>
  </si>
  <si>
    <t>SAO GONCALO DO SAPUCAI</t>
  </si>
  <si>
    <t>SAO GOTARDO</t>
  </si>
  <si>
    <t>SAO JOAO BATISTA DO GLORIA</t>
  </si>
  <si>
    <t>SAO JOAO DA MATA</t>
  </si>
  <si>
    <t>SAO JOAO DO MANTENINHA</t>
  </si>
  <si>
    <t>SAO JOAO DO ORIENTE</t>
  </si>
  <si>
    <t>SAO JOSE DO ALEGRE</t>
  </si>
  <si>
    <t>SAO JOSE DO DIVINO</t>
  </si>
  <si>
    <t>SAO JOSE DO MANTIMENTO</t>
  </si>
  <si>
    <t>SAO LOURENCO</t>
  </si>
  <si>
    <t>SAO SEBASTIAO DA BELA VISTA</t>
  </si>
  <si>
    <t>SAO SEBASTIAO DO ANTA</t>
  </si>
  <si>
    <t>SAO SEBASTIAO DO RIO PRETO</t>
  </si>
  <si>
    <t>SAO SEBASTIAO DO RIO VERDE</t>
  </si>
  <si>
    <t>SAO TOME DAS LETRAS</t>
  </si>
  <si>
    <t>SAPUCAI MIRIM</t>
  </si>
  <si>
    <t>SENADOR JOSE BENTO</t>
  </si>
  <si>
    <t>SENADOR MODESTINO GONCALVES</t>
  </si>
  <si>
    <t>SERRA DO SALITRE</t>
  </si>
  <si>
    <t>SERRA DOS AIMORES</t>
  </si>
  <si>
    <t>SERRANIA</t>
  </si>
  <si>
    <t>SILVIANOPOLIS</t>
  </si>
  <si>
    <t>SOLEDADE DE MINAS</t>
  </si>
  <si>
    <t>TAPARUBA</t>
  </si>
  <si>
    <t>TAPIRA</t>
  </si>
  <si>
    <t>TARUMIRIM</t>
  </si>
  <si>
    <t>TEOFILO OTONI</t>
  </si>
  <si>
    <t>TIMOTEO</t>
  </si>
  <si>
    <t>TIROS</t>
  </si>
  <si>
    <t>TOCOS DO MOJI</t>
  </si>
  <si>
    <t>TRES CORACOES</t>
  </si>
  <si>
    <t>TRES PONTAS</t>
  </si>
  <si>
    <t>TUPACIGUARA</t>
  </si>
  <si>
    <t>TURMALINA</t>
  </si>
  <si>
    <t>TURVOLANDIA</t>
  </si>
  <si>
    <t>UBAPORANGA</t>
  </si>
  <si>
    <t>UBERABA</t>
  </si>
  <si>
    <t>UBERLANDIA</t>
  </si>
  <si>
    <t>UMBURATIBA</t>
  </si>
  <si>
    <t>UNAI</t>
  </si>
  <si>
    <t>UNIAO DE MINAS</t>
  </si>
  <si>
    <t>URUANA DE MINAS</t>
  </si>
  <si>
    <t>VARGEM ALEGRE</t>
  </si>
  <si>
    <t>VARGEM GRANDE DO RIO PARDO</t>
  </si>
  <si>
    <t>VARGINHA</t>
  </si>
  <si>
    <t>VARJAO DE MINAS</t>
  </si>
  <si>
    <t>VAZANTE</t>
  </si>
  <si>
    <t>VERISSIMO</t>
  </si>
  <si>
    <t>VIRGEM DA LAPA</t>
  </si>
  <si>
    <t>VIRGINIA</t>
  </si>
  <si>
    <t>WENCESLAU BRAZ</t>
  </si>
  <si>
    <t>SOLICITAÇÃO DE EXECUÇÃO DE OBRA DE ILUMINAÇÃO PÚBLICA</t>
  </si>
  <si>
    <t>Tipo de Obra</t>
  </si>
  <si>
    <t>Iluminação Pública</t>
  </si>
  <si>
    <t>2 - Dados do Terceiro Legalmente Habilitado e testemunhas</t>
  </si>
  <si>
    <t>3 - Prazo</t>
  </si>
  <si>
    <r>
      <t>4 – Terceiro Legalmente Habilitado Contratado</t>
    </r>
    <r>
      <rPr>
        <sz val="12"/>
        <color indexed="8"/>
        <rFont val="Arial"/>
        <family val="2"/>
      </rPr>
      <t xml:space="preserve">: </t>
    </r>
  </si>
  <si>
    <t>5 - Dados do Consumidor Interessado:</t>
  </si>
  <si>
    <t>6 - Forma de apresentação dos Dados Técnicos da Obra</t>
  </si>
  <si>
    <t>Número da NS</t>
  </si>
  <si>
    <t>Projeto</t>
  </si>
  <si>
    <t>Croqui Gemini</t>
  </si>
  <si>
    <t>A A W TELECOMUNICAÇÕES E ELET LTDA ME..</t>
  </si>
  <si>
    <t>A&amp;D SOL SERVIÇOS TERC LTDA ME</t>
  </si>
  <si>
    <t>A02 ELETRICIDADE LTDA..</t>
  </si>
  <si>
    <t>ACENDER ENGENHARIA LTDA</t>
  </si>
  <si>
    <t>AENG PARTICIPAÇÕES LTDA</t>
  </si>
  <si>
    <t>AGIL ELETRIFICACAO Ltda .</t>
  </si>
  <si>
    <t>ALESSANDRO SARMENTO DOS SANTOS</t>
  </si>
  <si>
    <t>ALTERNATIVA ELÉTRICA UBÁ LTDA.</t>
  </si>
  <si>
    <t>ANCOE ENGENHARIA E SERVICOS EIRELI</t>
  </si>
  <si>
    <t>ANDRE GOMES ENGENHARIA LTDA</t>
  </si>
  <si>
    <t>ARSAL SERV. ENGENHARIA CONSTRUCOES</t>
  </si>
  <si>
    <t>ARTREL ELETRIC. E TECNOL. LTDA..</t>
  </si>
  <si>
    <t>ASCENDE CONSULT. E PROJETO LTDA</t>
  </si>
  <si>
    <t>ASTRO LUZ SERVIÇOS E COM LTDA ME..</t>
  </si>
  <si>
    <t>BARRA PROJETOS E CONSTRUÇÕES LTDA..</t>
  </si>
  <si>
    <t>BETEL BELUCCI ELET. E TELEF. LTDA.</t>
  </si>
  <si>
    <t>BHL PROJ. E CONSTRUÇÕES ELETR. LTDA</t>
  </si>
  <si>
    <t>BR ENGENHARIA E CONSTRUCOES LTDA..</t>
  </si>
  <si>
    <t>BRASIL CONSTRUCOES E MONTAGENS LTDA..</t>
  </si>
  <si>
    <t>BUSS ENGENHARIA EIRELI</t>
  </si>
  <si>
    <t>CEILUX CEN. EXC. ILUMIN. PROJ. LTDA</t>
  </si>
  <si>
    <t>CELMINAS LTDA.</t>
  </si>
  <si>
    <t>CETEC CONSTRUCOES ELETROTECNICAS LTDA</t>
  </si>
  <si>
    <t>CLAITON RESENDE SERVICOS ELETRICOS LTDA</t>
  </si>
  <si>
    <t>COMAR - CONSTRUCOES E MONTAGENS LTDA</t>
  </si>
  <si>
    <t>COMETA ENGENHARIA</t>
  </si>
  <si>
    <t>CONECTAR SERV EM CIRCUITOS ENERG LTDA</t>
  </si>
  <si>
    <t>CONLUX PROJ. E CONSTRUÇÃO LTDA.</t>
  </si>
  <si>
    <t>CONSTRUSOL CONST.ELÉT. &amp; CIVIL LTD</t>
  </si>
  <si>
    <t>CONSTRUTORA COENGE LTDA.</t>
  </si>
  <si>
    <t>CONSTRUTORA EGEL LTDA</t>
  </si>
  <si>
    <t>CONSTRUTORA OMS LTDA</t>
  </si>
  <si>
    <t>CONSTRUTORA REMO LTDA.</t>
  </si>
  <si>
    <t>CONSTRUTORA RIBEIRO OLIVEIRA LTDA.</t>
  </si>
  <si>
    <t>CONTROL CONSTRUÇÕES LTDA.</t>
  </si>
  <si>
    <t>CSM EMPREENDIMENTOS E ENERGIA LTDA</t>
  </si>
  <si>
    <t>CUSTOMIZA ENERGIA LTDA</t>
  </si>
  <si>
    <t>CVBTEC PROJETOS E CONSULTORIA EIRELI</t>
  </si>
  <si>
    <t>CVCTEC ENGENHARIA EIRELI.</t>
  </si>
  <si>
    <t>DACON CONSTRUTORA EIRELI.</t>
  </si>
  <si>
    <t>DALBEN CONS.ENG.ELET.TREINAMENTO</t>
  </si>
  <si>
    <t>DAMASCENO CONSTRUCOES LTDA</t>
  </si>
  <si>
    <t>DELITON SOLUÇÕES ELETRICAS LTDA</t>
  </si>
  <si>
    <t>DERIVAR LTDA</t>
  </si>
  <si>
    <t>DIOGO BORGES BERNARDES</t>
  </si>
  <si>
    <t>DOMINUS ENGENHARIA E ELETRICIDADE LTDA</t>
  </si>
  <si>
    <t>E.P.C.L. EMPR. PROJETOS E CONST. LTDA</t>
  </si>
  <si>
    <t>EATEC EMPREEND E SERVICOS LTDA..</t>
  </si>
  <si>
    <t>ECOLUX ENGENHARIA LTDA</t>
  </si>
  <si>
    <t>ECOM ENG. CONST. ELET. LTDA.</t>
  </si>
  <si>
    <t>ELETRA HG PROJETOS ELETRICOS LTDA</t>
  </si>
  <si>
    <t>ELÉTRICA ENGENHARIA E CONSULTORIA LTDA</t>
  </si>
  <si>
    <t>ELETRIFICA COM E MANUT ELET LTDA</t>
  </si>
  <si>
    <t>ELETRIFICAÇÕES PEREIRA SILVA LTDA.</t>
  </si>
  <si>
    <t>ELETRO &amp; ENERGIA LTDA</t>
  </si>
  <si>
    <t>ELETRO PEDRO LTDA..</t>
  </si>
  <si>
    <t>ELETRO SANTA CLARA LTDA.</t>
  </si>
  <si>
    <t>ELETROCAMP CONSTRUCOES ELETRICAS E CIVIS</t>
  </si>
  <si>
    <t>ELETROLUZ CONSTRUCOES ELETRICAS LTDA</t>
  </si>
  <si>
    <t>ELT TELECOMUNIC E ELETRIC EIRELI ME</t>
  </si>
  <si>
    <t>EMPREENDER LTDA - EPP</t>
  </si>
  <si>
    <t>EMPREENDIMENTOS MM LTDA</t>
  </si>
  <si>
    <t>ENCAD ENGENHARIA LTDA</t>
  </si>
  <si>
    <t>ENCEL ENG. CONST. ELÉT. LTD.</t>
  </si>
  <si>
    <t>ENERGÉTICA PROJ. CONST. ELÉTR. LTDA...</t>
  </si>
  <si>
    <t>ENERGIA CONSTRUÇÕES LTDA</t>
  </si>
  <si>
    <t>ENERGIZAR ENG. CONSTR. ELÉT. LTDA</t>
  </si>
  <si>
    <t>ENGEEL SERV. TOPOG. PROJ. ELET. LTD</t>
  </si>
  <si>
    <t>ENGELESTE PROJET E CONST EIRELI - ME</t>
  </si>
  <si>
    <t>ENGELMIG ENERGIA LTDA.</t>
  </si>
  <si>
    <t>ENGELUZ SOLUÇÕES EM ENERGIA - EIRELI..</t>
  </si>
  <si>
    <t>ENGEPOL ENG. PONTENOVENSE LTDA</t>
  </si>
  <si>
    <t>ENGESELT ENG. E SERV. ELETRICOS LTDA.</t>
  </si>
  <si>
    <t>ENGIE SOLUCOES CIDADES INTELIGENTES E IN</t>
  </si>
  <si>
    <t>ENPROL ENGENHARIA E PROJETOS LTDA</t>
  </si>
  <si>
    <t>EP3 ENERGIA LTDA</t>
  </si>
  <si>
    <t>ESEC EMP. SERV. ELET. E CONST. S.A</t>
  </si>
  <si>
    <t>EVOLUÇÃO ENGENHARIA E TECNOL. LTDA.</t>
  </si>
  <si>
    <t>F M RODRIGUES E CIA Ltda..</t>
  </si>
  <si>
    <t>FASE 3 ENGENHARIA LTDA.</t>
  </si>
  <si>
    <t>FASE ENGENHARIA LTDA</t>
  </si>
  <si>
    <t>FENIX ENERGIA E CONST. IND. LTDA - EPP</t>
  </si>
  <si>
    <t>FORTNORT DES AMBIENTAL E URBANO EIRELI</t>
  </si>
  <si>
    <t>FP PROJETOS E CONSULTORIA LTDA</t>
  </si>
  <si>
    <t>FREITAS &amp; MORAIS CONSTRUTORA LTDA.</t>
  </si>
  <si>
    <t>G &amp; CORREA TRANSPORTES LTDA</t>
  </si>
  <si>
    <t>GEOTOPE CONST. E SERVIÇOS ME</t>
  </si>
  <si>
    <t>GEOVANIR MAGALHAES &amp; CIA LTDA</t>
  </si>
  <si>
    <t>GHIA ENGENHARIA LTDA</t>
  </si>
  <si>
    <t>GIGAWATT PROJ. MANUT. MONT. ELET. LTDA.</t>
  </si>
  <si>
    <t>GILMAR GONCALVES DA SILVA JUNIOR</t>
  </si>
  <si>
    <t>GIMEC DC PROJETOS, TOPOGRAFIA E CONST.</t>
  </si>
  <si>
    <t>GIOVANNI GONCALVES MARTINS 99546817600</t>
  </si>
  <si>
    <t>GRAD21 CONSTRUCOES EIRELI</t>
  </si>
  <si>
    <t>HÉLIO RIBEIRO FILHO</t>
  </si>
  <si>
    <t>HUGO LEONARDO FREIRE ME</t>
  </si>
  <si>
    <t>HYPER SOLAR EIRELI</t>
  </si>
  <si>
    <t>ICOMS SOL. EM COMUNIC. E INTERC. LTDA.</t>
  </si>
  <si>
    <t>ILUMINA CONTRUÇÕES ELETRICAS LTDA..</t>
  </si>
  <si>
    <t>ILUMINAS PROJET E CONST LTDA - EPP</t>
  </si>
  <si>
    <t>IMOBLUZ IMOB. EMPREENDIMENTOS LTDA</t>
  </si>
  <si>
    <t>IMPERIO ELETRICO EIRELI</t>
  </si>
  <si>
    <t>INFRACON ENG.COMERCIO LTDA.</t>
  </si>
  <si>
    <t>INTEGRA SOLUCOES DE ENGENHARIA LTDA</t>
  </si>
  <si>
    <t>IPE ILUMINACAO E ELETRIFICACAO EIRELI</t>
  </si>
  <si>
    <t>JAA CONSTRUCOES LTDA ME.</t>
  </si>
  <si>
    <t>JASA CONSTRUTORA S/A</t>
  </si>
  <si>
    <t>JEQUITIBA ENGENHARIA E EMP. LTDA.</t>
  </si>
  <si>
    <t>JFT ENGENHARIA EIRELI</t>
  </si>
  <si>
    <t>JL ELETRIFICACAO LTDA</t>
  </si>
  <si>
    <t>KERLEY BATISTA ALVES ME</t>
  </si>
  <si>
    <t>LAZZARINI &amp; ZANCANELLA PROJ. LTDA</t>
  </si>
  <si>
    <t>LC PROJ. TOPOG. E CONST. ELET. LTD.</t>
  </si>
  <si>
    <t>LDG CONSTRUCOES EIRELI</t>
  </si>
  <si>
    <t>LEGACY TECH SOLUCOES URBANAS LTDA</t>
  </si>
  <si>
    <t>LINNET CONSTR. ELÉTRICAS LTDA.</t>
  </si>
  <si>
    <t>LIX SERVICE E AMBIENTAL ENG. EIRELI</t>
  </si>
  <si>
    <t>LOGICTEL S.A.</t>
  </si>
  <si>
    <t>LUIZ GUILHERME SOBRAL</t>
  </si>
  <si>
    <t>LUMI CONST. E MANUT. ELET. LTDA EPP</t>
  </si>
  <si>
    <t>LUZ E FORÇA CONSTRUCOES ELETRICAS LTDA</t>
  </si>
  <si>
    <t>LUZ FORTE - ILUMIN SERV EIRELI ME.</t>
  </si>
  <si>
    <t>LUZ MINEIRA CONST. ELÉTRICAS LTDA.</t>
  </si>
  <si>
    <t>MAGUETA ENGENHARIA LTDA</t>
  </si>
  <si>
    <t>MAHINA SOLUTIONS EM ILUMINACOES EIRELI</t>
  </si>
  <si>
    <t>MARANGONI ELETRIC SERVICE LTDA.</t>
  </si>
  <si>
    <t>MARMER MANUTENCAO INDUSTRIAL LTDA</t>
  </si>
  <si>
    <t>MARTINO ELETRICIDADE EIRELI</t>
  </si>
  <si>
    <t>MASTER LED SIST.DE ILUMINACAO LTDA</t>
  </si>
  <si>
    <t>MDCAD PROJETOS LTDA</t>
  </si>
  <si>
    <t>ME2 PROJETOS ELETRICOS LTDA-ME.</t>
  </si>
  <si>
    <t>MEC MANUTENÇÃO ELETRICA LTDA.</t>
  </si>
  <si>
    <t>MEDRAL ENERGIA LTDA.</t>
  </si>
  <si>
    <t>MEDRAL GEOTECNOLOGIAS AMBIENTAL LTDA</t>
  </si>
  <si>
    <t>METODO PROJ. E CONST. ELÉTRICAS LTDA.</t>
  </si>
  <si>
    <t>MINAS SOLAR ENERGIA FOTOVOLTAICA LTDA</t>
  </si>
  <si>
    <t>MONTACON ENGENHARIA LTDA</t>
  </si>
  <si>
    <t>MONTEC MONT ELET JANAÚBA LTDA.</t>
  </si>
  <si>
    <t>MV2 CONSTRUÇÕES E SERVIÇOS LTDA..</t>
  </si>
  <si>
    <t>NEON CONSTRUÇÕCOES ELÉTRICAS EIRELI</t>
  </si>
  <si>
    <t>NOROESTE CONSTRUÇÕES ELÉTRICAS LTDA.</t>
  </si>
  <si>
    <t>NORTE CAD SERVIÇOS Ltda.</t>
  </si>
  <si>
    <t>NORTEC - NORTE ENERGIA E CONST LTDA ME</t>
  </si>
  <si>
    <t>NUCLEO ENG. CONSULTIVA S.A</t>
  </si>
  <si>
    <t>OBJETIVA PROJETOS E SERV. LTDA-ME</t>
  </si>
  <si>
    <t>ONA S/A ENG. COM. E INDÚSTRIA</t>
  </si>
  <si>
    <t>ORTENG MPN ENG.CONSULTORIA S/C LTDA</t>
  </si>
  <si>
    <t>OTIMIZA ENERGIA LTDA</t>
  </si>
  <si>
    <t>P A R NAJAR CASTRO EIRELI</t>
  </si>
  <si>
    <t>PADRÃO CONSTRUÇÕES ELÉTRICAS LTDA</t>
  </si>
  <si>
    <t>PATERAX ENG. DE PROJETOS LTDA.</t>
  </si>
  <si>
    <t>PAVIART CONST. E INCORPORADORA LTDA.</t>
  </si>
  <si>
    <t>PLANTEL PLANEJ. TÉC. ENG LTDA</t>
  </si>
  <si>
    <t>PRIME CONSTRUCOES ELETRICAS LTDA</t>
  </si>
  <si>
    <t>PRO ENGENHARIA LTDA EP</t>
  </si>
  <si>
    <t>PROGEL PROJ GESTAO ELETRICA S/S LTDA</t>
  </si>
  <si>
    <t>PROGETTARE ENG. PROJ. CONST. LTDA</t>
  </si>
  <si>
    <t>PROHETEL PROJETOS E CONSTRUCOES LTDA</t>
  </si>
  <si>
    <t>PROJECEL ENGENHARIA LTDA.</t>
  </si>
  <si>
    <t>PROJETA CONSULT E SERV LTDA</t>
  </si>
  <si>
    <t>PROJETEC CONST. ELETRICAS LTD</t>
  </si>
  <si>
    <t>PROLESTE ENGENHARIA EIRELI - EPP</t>
  </si>
  <si>
    <t>PROREDES PROJETOS E CONST LTDA.</t>
  </si>
  <si>
    <t>PROSEG ELETRIFICACAO LTDA</t>
  </si>
  <si>
    <t>PROTOP CONSTRUCOES E PROJETOS LTDA.</t>
  </si>
  <si>
    <t>PUBLIKIMAGEM PROJ. E MARKETING LTDA</t>
  </si>
  <si>
    <t>QUALITY CONSTR.L ELÉTR. E SOLAR LTDA-ME</t>
  </si>
  <si>
    <t>QUARK ENGENHARIA EIRELI.</t>
  </si>
  <si>
    <t>RAZAO CONSTRUCOES ELETRICAS LTDA</t>
  </si>
  <si>
    <t>RDX EMPREENDIMENTOS LTDA.</t>
  </si>
  <si>
    <t>RH ENGENHARIA LTDA.</t>
  </si>
  <si>
    <t>RHE REZENDE HORN ENGENHARIA LTDA</t>
  </si>
  <si>
    <t>RICEL INSTALAÇÕES ELÉTRICAS LTDA..</t>
  </si>
  <si>
    <t>ROGERIO ANTUNES SILVA LTDA</t>
  </si>
  <si>
    <t>ROTA TOPOGRAFIA E PROJ. ELET. - EIRELI</t>
  </si>
  <si>
    <t>RP ENGENHARIA S/S LTDA</t>
  </si>
  <si>
    <t>RT ENERGIA E SERVICOS LTDA</t>
  </si>
  <si>
    <t>SADENCO SUL AMERICANA DE ENG E COM LTDA</t>
  </si>
  <si>
    <t>SCL CONSTRUTORA E ENERGIA EIRELI ME</t>
  </si>
  <si>
    <t>SDM SOLUCOES E ENERGIA EIRELI</t>
  </si>
  <si>
    <t>SEA SERVICE - SERV. ELET. AVANCADOS LTDA</t>
  </si>
  <si>
    <t>SELT ENGENHARIA LTDA</t>
  </si>
  <si>
    <t>SM&amp;A SISTEMAS ELETRICOS LTDA</t>
  </si>
  <si>
    <t>SMART ENERGIA LTDA</t>
  </si>
  <si>
    <t>SMS TOPOGRAFIA E PROJ. ELET. EIRELI</t>
  </si>
  <si>
    <t>SOLUCAO ELETROMECANICA LTDA</t>
  </si>
  <si>
    <t>SOLUDIN ENGENHARIA ELETRICA LTDA - ME</t>
  </si>
  <si>
    <t>SOTELGO CONSTR. ELET. E CIVIL LTDA</t>
  </si>
  <si>
    <t>SPEC PLANEJ.ENG.CONSUL.EIRELI</t>
  </si>
  <si>
    <t>SRE ENGENHARIA E CONSTRUCOES LTDA</t>
  </si>
  <si>
    <t>SUDOESTE CONSTRUCOES LTDA</t>
  </si>
  <si>
    <t>SUPRA TOPOGRAFIA E PROJETOS LTDA.</t>
  </si>
  <si>
    <t>SYGEL CONSULTORIA E PROJ. DE ENG. EIRELI</t>
  </si>
  <si>
    <t>TALLES V. SERRA</t>
  </si>
  <si>
    <t>TECNIA ENGENHARIA LTDA..</t>
  </si>
  <si>
    <t>TECNOVA INSTAL. E CONST. REDE ELET. EIRE</t>
  </si>
  <si>
    <t>TELE PERFORMANCE TELECOMUNICAÇÕES LTDA</t>
  </si>
  <si>
    <t>TELTEX TECNLOGIA SA..</t>
  </si>
  <si>
    <t>TRACTEBEL ENGINEERING LTDA.</t>
  </si>
  <si>
    <t>TRAJETO ENGENHARIA E COM EIRELI</t>
  </si>
  <si>
    <t>TS INFRAESTRUTURA E ENGENHARIA S.A.</t>
  </si>
  <si>
    <t>ULTRA ENG. E CONSTRUCOES LTDA</t>
  </si>
  <si>
    <t>ULTRA SERVICE SOLUCAO EM ENERGIA LTDA.</t>
  </si>
  <si>
    <t>UNIAO CONSTRUCOES ELETRICAS LIMITAD</t>
  </si>
  <si>
    <t>URBE CONSULTORIA PROJETOS LTDA.</t>
  </si>
  <si>
    <t>VAGALUME INSTAL MANUT ELET LTDA</t>
  </si>
  <si>
    <t>VITORIALUZ CONSTRUCOES LTDA.</t>
  </si>
  <si>
    <t>VOLT COM. E SERV. ELÉTRICOS LTDA..</t>
  </si>
  <si>
    <t>W P S SOLUÇÕES ELÉTRICAS EIRELI</t>
  </si>
  <si>
    <t>ZENY CONSTR. E PROJETOS EIRELI EPP..</t>
  </si>
  <si>
    <t>Versão: 2022.01.27</t>
  </si>
  <si>
    <t>CPF:*</t>
  </si>
  <si>
    <t>RG:*</t>
  </si>
  <si>
    <t>Nome Testemunha 1:*</t>
  </si>
  <si>
    <t>Nome Testemunha 2:*</t>
  </si>
  <si>
    <t>Nome do representante do Terceiro Legalmente Habilitado*</t>
  </si>
  <si>
    <t>Nome completo (sem abreviações):*</t>
  </si>
  <si>
    <t>CNPJ:*</t>
  </si>
  <si>
    <t>ALTABRAS CONSTRUCOES ELETRICAS LTD..</t>
  </si>
  <si>
    <t>CR ENERGY SOLUCOES ENERGETICAS LTDA</t>
  </si>
  <si>
    <t>JETA ELETRIFICACAO LTDA.</t>
  </si>
  <si>
    <t>Declaro para os devidos fins, que as informações prestadas em todos os documentos anexados para atualização da base cadastral da CEMIG D, são verdadeiras.
Declaro também ter conhecimento da Resolução Normativa ANEEL nº 1000, de 07 de dezembro de 2021, que serve de parâmetros para identificação do tipo dessa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</si>
</sst>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164" formatCode="0.000"/>
    <numFmt numFmtId="165" formatCode="[&lt;=99999999999]000\.000\.000\-00;00\.000\.000\/0000\-00"/>
    <numFmt numFmtId="166" formatCode="&quot;(&quot;##&quot;) &quot;#####&quot;-&quot;####"/>
    <numFmt numFmtId="167" formatCode="&quot;(&quot;##&quot;) &quot;####&quot;-&quot;####"/>
    <numFmt numFmtId="168" formatCode="#####&quot;-&quot;###"/>
  </numFmts>
  <fonts count="34" x14ac:knownFonts="1">
    <font>
      <sz val="11"/>
      <color theme="1"/>
      <name val="Calibri"/>
      <family val="2"/>
      <scheme val="minor"/>
    </font>
    <font>
      <b/>
      <sz val="9"/>
      <color indexed="81"/>
      <name val="Tahoma"/>
      <family val="2"/>
    </font>
    <font>
      <sz val="9"/>
      <color indexed="81"/>
      <name val="Tahoma"/>
      <family val="2"/>
    </font>
    <font>
      <i/>
      <sz val="9"/>
      <color indexed="81"/>
      <name val="Tahoma"/>
      <family val="2"/>
    </font>
    <font>
      <sz val="9"/>
      <color indexed="81"/>
      <name val="Segoe UI"/>
      <family val="2"/>
    </font>
    <font>
      <sz val="11"/>
      <color indexed="8"/>
      <name val="Arial"/>
      <family val="2"/>
    </font>
    <font>
      <sz val="12"/>
      <color indexed="8"/>
      <name val="Arial"/>
      <family val="2"/>
    </font>
    <font>
      <b/>
      <sz val="9"/>
      <color indexed="81"/>
      <name val="Segoe UI"/>
      <family val="2"/>
    </font>
    <font>
      <sz val="8"/>
      <name val="Calibri"/>
      <family val="2"/>
    </font>
    <font>
      <sz val="11"/>
      <color theme="1"/>
      <name val="Calibri"/>
      <family val="2"/>
      <scheme val="minor"/>
    </font>
    <font>
      <sz val="12"/>
      <color theme="1"/>
      <name val="Calibri"/>
      <family val="2"/>
      <scheme val="minor"/>
    </font>
    <font>
      <sz val="10"/>
      <color theme="1"/>
      <name val="Arial"/>
      <family val="2"/>
    </font>
    <font>
      <b/>
      <sz val="10"/>
      <color theme="1"/>
      <name val="Arial"/>
      <family val="2"/>
    </font>
    <font>
      <sz val="12"/>
      <color theme="1"/>
      <name val="Arial"/>
      <family val="2"/>
    </font>
    <font>
      <b/>
      <u/>
      <sz val="12"/>
      <color theme="1"/>
      <name val="Arial"/>
      <family val="2"/>
    </font>
    <font>
      <b/>
      <sz val="14"/>
      <color theme="1"/>
      <name val="Calibri"/>
      <family val="2"/>
      <scheme val="minor"/>
    </font>
    <font>
      <sz val="11"/>
      <color theme="1"/>
      <name val="Arial"/>
      <family val="2"/>
    </font>
    <font>
      <b/>
      <sz val="12"/>
      <color theme="1"/>
      <name val="Arial"/>
      <family val="2"/>
    </font>
    <font>
      <b/>
      <sz val="11"/>
      <color theme="1"/>
      <name val="Arial"/>
      <family val="2"/>
    </font>
    <font>
      <b/>
      <sz val="12"/>
      <color theme="1"/>
      <name val="Calibri"/>
      <family val="2"/>
      <scheme val="minor"/>
    </font>
    <font>
      <b/>
      <i/>
      <sz val="17"/>
      <color theme="1"/>
      <name val="Courier New"/>
      <family val="3"/>
    </font>
    <font>
      <b/>
      <sz val="11"/>
      <color rgb="FFFF0000"/>
      <name val="Arial"/>
      <family val="2"/>
    </font>
    <font>
      <b/>
      <sz val="11.5"/>
      <color theme="1"/>
      <name val="Calibri"/>
      <family val="2"/>
      <scheme val="minor"/>
    </font>
    <font>
      <b/>
      <sz val="11"/>
      <color rgb="FFFF0000"/>
      <name val="Calibri"/>
      <family val="2"/>
      <scheme val="minor"/>
    </font>
    <font>
      <b/>
      <sz val="11"/>
      <name val="Calibri"/>
      <family val="2"/>
      <scheme val="minor"/>
    </font>
    <font>
      <sz val="9"/>
      <color theme="1"/>
      <name val="Calibri"/>
      <family val="2"/>
      <scheme val="minor"/>
    </font>
    <font>
      <b/>
      <sz val="11"/>
      <color theme="1"/>
      <name val="Calibri"/>
      <family val="2"/>
      <scheme val="minor"/>
    </font>
    <font>
      <sz val="10"/>
      <color theme="1"/>
      <name val="Calibri"/>
      <family val="2"/>
      <scheme val="minor"/>
    </font>
    <font>
      <b/>
      <i/>
      <sz val="14"/>
      <color theme="1"/>
      <name val="Courier New"/>
      <family val="3"/>
    </font>
    <font>
      <sz val="11"/>
      <color theme="0"/>
      <name val="Calibri"/>
      <family val="2"/>
      <scheme val="minor"/>
    </font>
    <font>
      <b/>
      <sz val="12"/>
      <color theme="0"/>
      <name val="Times New Roman"/>
      <family val="1"/>
    </font>
    <font>
      <u/>
      <sz val="9"/>
      <color theme="1"/>
      <name val="Calibri"/>
      <family val="2"/>
      <scheme val="minor"/>
    </font>
    <font>
      <b/>
      <sz val="12"/>
      <color rgb="FFFF0000"/>
      <name val="Calibri"/>
      <family val="2"/>
      <scheme val="minor"/>
    </font>
    <font>
      <sz val="11.5"/>
      <color theme="1"/>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FFF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E6"/>
        <bgColor indexed="64"/>
      </patternFill>
    </fill>
    <fill>
      <patternFill patternType="solid">
        <fgColor theme="6" tint="0.79998168889431442"/>
        <bgColor indexed="64"/>
      </patternFill>
    </fill>
    <fill>
      <patternFill patternType="solid">
        <fgColor theme="0" tint="-4.9989318521683403E-2"/>
        <bgColor indexed="64"/>
      </patternFill>
    </fill>
  </fills>
  <borders count="2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theme="0" tint="-0.24994659260841701"/>
      </top>
      <bottom style="thin">
        <color theme="0" tint="-0.24994659260841701"/>
      </bottom>
      <diagonal/>
    </border>
    <border>
      <left style="thin">
        <color theme="0" tint="-0.24994659260841701"/>
      </left>
      <right/>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s>
  <cellStyleXfs count="3">
    <xf numFmtId="0" fontId="0" fillId="0" borderId="0"/>
    <xf numFmtId="44" fontId="9" fillId="0" borderId="0" applyFont="0" applyFill="0" applyBorder="0" applyAlignment="0" applyProtection="0"/>
    <xf numFmtId="0" fontId="10" fillId="0" borderId="0"/>
  </cellStyleXfs>
  <cellXfs count="294">
    <xf numFmtId="0" fontId="0" fillId="0" borderId="0" xfId="0"/>
    <xf numFmtId="0" fontId="10" fillId="0" borderId="0" xfId="0" applyFont="1" applyAlignment="1">
      <alignment horizontal="center" vertical="center"/>
    </xf>
    <xf numFmtId="0" fontId="11" fillId="0" borderId="0" xfId="0" applyFont="1" applyAlignment="1">
      <alignment vertical="center"/>
    </xf>
    <xf numFmtId="0" fontId="11" fillId="0" borderId="0" xfId="0" applyFont="1" applyAlignment="1">
      <alignment horizontal="justify" vertical="center"/>
    </xf>
    <xf numFmtId="0" fontId="0" fillId="0" borderId="0" xfId="0" applyAlignment="1">
      <alignment horizontal="left"/>
    </xf>
    <xf numFmtId="0" fontId="12" fillId="0" borderId="0" xfId="0" applyFont="1"/>
    <xf numFmtId="0" fontId="0" fillId="0" borderId="0" xfId="0" applyAlignment="1">
      <alignment horizontal="center"/>
    </xf>
    <xf numFmtId="0" fontId="13" fillId="0" borderId="0" xfId="0" applyFont="1" applyAlignment="1">
      <alignment vertical="center" wrapText="1"/>
    </xf>
    <xf numFmtId="0" fontId="14" fillId="0" borderId="0" xfId="0" applyFont="1" applyAlignment="1">
      <alignment horizontal="left" vertical="center"/>
    </xf>
    <xf numFmtId="0" fontId="15" fillId="0" borderId="0" xfId="0" applyFont="1" applyAlignment="1">
      <alignment horizontal="left" vertical="center"/>
    </xf>
    <xf numFmtId="0" fontId="16" fillId="0" borderId="0" xfId="0" applyFont="1"/>
    <xf numFmtId="0" fontId="13" fillId="0" borderId="0" xfId="0" applyFont="1"/>
    <xf numFmtId="0" fontId="17" fillId="0" borderId="0" xfId="0" applyFont="1"/>
    <xf numFmtId="0" fontId="17" fillId="0" borderId="0" xfId="0" applyFont="1" applyAlignment="1">
      <alignment vertical="center" wrapText="1"/>
    </xf>
    <xf numFmtId="0" fontId="18" fillId="0" borderId="0" xfId="0" applyFont="1" applyAlignment="1">
      <alignment horizontal="justify" vertical="center"/>
    </xf>
    <xf numFmtId="0" fontId="19" fillId="0" borderId="0" xfId="0" applyFont="1" applyAlignment="1">
      <alignment horizontal="center" vertical="center"/>
    </xf>
    <xf numFmtId="0" fontId="20" fillId="0" borderId="0" xfId="0" applyFont="1" applyAlignment="1">
      <alignment vertical="center" wrapText="1"/>
    </xf>
    <xf numFmtId="0" fontId="10" fillId="0" borderId="0" xfId="0" applyFont="1" applyAlignment="1">
      <alignment horizontal="center"/>
    </xf>
    <xf numFmtId="0" fontId="10" fillId="0" borderId="0" xfId="0" applyFont="1"/>
    <xf numFmtId="0" fontId="19" fillId="2" borderId="0" xfId="0" applyFont="1" applyFill="1" applyAlignment="1">
      <alignment horizontal="center" vertical="center"/>
    </xf>
    <xf numFmtId="0" fontId="11" fillId="0" borderId="0" xfId="0" applyFont="1" applyAlignment="1">
      <alignment vertical="center" wrapText="1" shrinkToFit="1"/>
    </xf>
    <xf numFmtId="0" fontId="16" fillId="0" borderId="0" xfId="0" applyFont="1" applyAlignment="1">
      <alignment horizontal="left" vertical="center" wrapText="1"/>
    </xf>
    <xf numFmtId="0" fontId="11" fillId="0" borderId="0" xfId="0" applyFont="1" applyAlignment="1">
      <alignment horizontal="left" vertical="center"/>
    </xf>
    <xf numFmtId="0" fontId="0" fillId="0" borderId="0" xfId="0" applyAlignment="1">
      <alignment vertical="center" textRotation="90" wrapText="1" shrinkToFit="1"/>
    </xf>
    <xf numFmtId="0" fontId="0" fillId="0" borderId="0" xfId="0" applyAlignment="1">
      <alignment horizontal="center" vertical="center" textRotation="90" wrapText="1" shrinkToFit="1"/>
    </xf>
    <xf numFmtId="0" fontId="16" fillId="0" borderId="0" xfId="0" applyFont="1" applyAlignment="1">
      <alignment horizontal="center" vertical="center" wrapText="1"/>
    </xf>
    <xf numFmtId="0" fontId="13" fillId="0" borderId="0" xfId="0" applyFont="1" applyAlignment="1">
      <alignment horizontal="center" vertical="center" wrapText="1"/>
    </xf>
    <xf numFmtId="0" fontId="0" fillId="0" borderId="0" xfId="0" applyAlignment="1">
      <alignment horizontal="center" vertical="center"/>
    </xf>
    <xf numFmtId="0" fontId="16" fillId="0" borderId="0" xfId="0" applyFont="1" applyAlignment="1">
      <alignment vertical="center" wrapText="1"/>
    </xf>
    <xf numFmtId="0" fontId="18" fillId="0" borderId="0" xfId="0" applyFont="1" applyAlignment="1">
      <alignment vertical="center"/>
    </xf>
    <xf numFmtId="0" fontId="16" fillId="3" borderId="1" xfId="0" applyFont="1" applyFill="1" applyBorder="1" applyAlignment="1">
      <alignment horizontal="left"/>
    </xf>
    <xf numFmtId="0" fontId="13" fillId="3" borderId="1" xfId="0" applyFont="1" applyFill="1" applyBorder="1" applyAlignment="1">
      <alignment horizontal="left" vertical="center"/>
    </xf>
    <xf numFmtId="16" fontId="10" fillId="4" borderId="0" xfId="0" applyNumberFormat="1" applyFont="1" applyFill="1" applyAlignment="1">
      <alignment horizontal="center" vertical="center"/>
    </xf>
    <xf numFmtId="16" fontId="10" fillId="0" borderId="0" xfId="0" applyNumberFormat="1" applyFont="1" applyAlignment="1">
      <alignment horizontal="left" vertical="center"/>
    </xf>
    <xf numFmtId="0" fontId="0" fillId="4" borderId="0" xfId="0" applyFill="1" applyAlignment="1">
      <alignment horizontal="center"/>
    </xf>
    <xf numFmtId="0" fontId="11" fillId="0" borderId="0" xfId="0" applyFont="1" applyAlignment="1">
      <alignment vertical="center" wrapText="1"/>
    </xf>
    <xf numFmtId="0" fontId="10" fillId="0" borderId="0" xfId="0" applyFont="1" applyAlignment="1">
      <alignment horizontal="left" vertical="center"/>
    </xf>
    <xf numFmtId="0" fontId="0" fillId="0" borderId="0" xfId="0" applyAlignment="1">
      <alignment horizontal="left" vertical="center" textRotation="90" wrapText="1" shrinkToFit="1"/>
    </xf>
    <xf numFmtId="0" fontId="16" fillId="3" borderId="2" xfId="0" applyFont="1" applyFill="1" applyBorder="1"/>
    <xf numFmtId="0" fontId="19" fillId="0" borderId="3" xfId="0" applyFont="1" applyBorder="1" applyAlignment="1">
      <alignment horizontal="right"/>
    </xf>
    <xf numFmtId="1" fontId="0" fillId="0" borderId="3" xfId="0" applyNumberFormat="1" applyBorder="1" applyAlignment="1">
      <alignment horizontal="right"/>
    </xf>
    <xf numFmtId="0" fontId="0" fillId="0" borderId="4" xfId="0" applyBorder="1" applyAlignment="1">
      <alignment horizontal="right"/>
    </xf>
    <xf numFmtId="1" fontId="0" fillId="0" borderId="4" xfId="0" applyNumberFormat="1" applyBorder="1" applyAlignment="1">
      <alignment horizontal="right"/>
    </xf>
    <xf numFmtId="0" fontId="19" fillId="0" borderId="4" xfId="0" applyFont="1" applyBorder="1" applyAlignment="1">
      <alignment horizontal="right"/>
    </xf>
    <xf numFmtId="0" fontId="0" fillId="0" borderId="0" xfId="0" applyAlignment="1">
      <alignment horizontal="right"/>
    </xf>
    <xf numFmtId="0" fontId="0" fillId="0" borderId="4" xfId="0" applyBorder="1" applyAlignment="1">
      <alignment horizontal="center"/>
    </xf>
    <xf numFmtId="0" fontId="0" fillId="0" borderId="0" xfId="0" applyAlignment="1">
      <alignment vertical="center"/>
    </xf>
    <xf numFmtId="0" fontId="16" fillId="0" borderId="0" xfId="0" applyFont="1" applyAlignment="1">
      <alignment vertical="center"/>
    </xf>
    <xf numFmtId="0" fontId="19" fillId="5" borderId="4" xfId="0" applyFont="1" applyFill="1" applyBorder="1" applyAlignment="1">
      <alignment horizontal="right"/>
    </xf>
    <xf numFmtId="0" fontId="21" fillId="2" borderId="0" xfId="0" applyFont="1" applyFill="1" applyAlignment="1">
      <alignment vertical="center" wrapText="1"/>
    </xf>
    <xf numFmtId="0" fontId="0" fillId="0" borderId="0" xfId="0" quotePrefix="1"/>
    <xf numFmtId="0" fontId="15" fillId="0" borderId="0" xfId="0" applyFont="1" applyAlignment="1">
      <alignment vertical="center"/>
    </xf>
    <xf numFmtId="0" fontId="18" fillId="0" borderId="0" xfId="0" applyFont="1" applyAlignment="1" applyProtection="1">
      <alignment vertical="center" readingOrder="1"/>
      <protection hidden="1"/>
    </xf>
    <xf numFmtId="16" fontId="10" fillId="3" borderId="1" xfId="0" applyNumberFormat="1" applyFont="1" applyFill="1" applyBorder="1" applyAlignment="1">
      <alignment horizontal="center" vertical="center"/>
    </xf>
    <xf numFmtId="0" fontId="18" fillId="3" borderId="5" xfId="0" applyFont="1" applyFill="1" applyBorder="1" applyAlignment="1">
      <alignment horizontal="center" vertical="center" wrapText="1"/>
    </xf>
    <xf numFmtId="0" fontId="18" fillId="3" borderId="0" xfId="0" applyFont="1" applyFill="1" applyAlignment="1">
      <alignment horizontal="center" vertical="center" wrapText="1"/>
    </xf>
    <xf numFmtId="0" fontId="18" fillId="3" borderId="6" xfId="0" applyFont="1" applyFill="1" applyBorder="1" applyAlignment="1">
      <alignment horizontal="center" vertical="center" wrapText="1"/>
    </xf>
    <xf numFmtId="0" fontId="0" fillId="0" borderId="4" xfId="0" applyBorder="1"/>
    <xf numFmtId="0" fontId="0" fillId="6" borderId="0" xfId="0" applyFill="1" applyAlignment="1" applyProtection="1">
      <alignment horizontal="center"/>
      <protection locked="0"/>
    </xf>
    <xf numFmtId="2" fontId="0" fillId="0" borderId="0" xfId="0" applyNumberFormat="1"/>
    <xf numFmtId="0" fontId="0" fillId="4" borderId="0" xfId="0" applyFill="1" applyAlignment="1">
      <alignment horizontal="left"/>
    </xf>
    <xf numFmtId="0" fontId="0" fillId="0" borderId="0" xfId="0" applyAlignment="1" applyProtection="1">
      <alignment horizontal="center"/>
      <protection locked="0"/>
    </xf>
    <xf numFmtId="0" fontId="0" fillId="0" borderId="0" xfId="0" applyAlignment="1" applyProtection="1">
      <alignment horizontal="left"/>
      <protection locked="0"/>
    </xf>
    <xf numFmtId="164" fontId="0" fillId="6" borderId="0" xfId="0" applyNumberFormat="1" applyFill="1" applyAlignment="1" applyProtection="1">
      <alignment horizontal="center"/>
      <protection locked="0"/>
    </xf>
    <xf numFmtId="0" fontId="22" fillId="2" borderId="1" xfId="0" applyFont="1" applyFill="1" applyBorder="1" applyAlignment="1">
      <alignment horizontal="left" vertical="center"/>
    </xf>
    <xf numFmtId="0" fontId="23" fillId="0" borderId="0" xfId="0" applyFont="1" applyAlignment="1">
      <alignment horizontal="left"/>
    </xf>
    <xf numFmtId="0" fontId="24" fillId="0" borderId="0" xfId="0" applyFont="1" applyAlignment="1" applyProtection="1">
      <alignment horizontal="center" vertical="center"/>
      <protection hidden="1"/>
    </xf>
    <xf numFmtId="0" fontId="0" fillId="7" borderId="0" xfId="0" applyFill="1" applyAlignment="1">
      <alignment horizontal="center" vertical="center"/>
    </xf>
    <xf numFmtId="0" fontId="0" fillId="8" borderId="0" xfId="0" applyFill="1"/>
    <xf numFmtId="0" fontId="10" fillId="0" borderId="0" xfId="0" applyFont="1" applyAlignment="1" applyProtection="1">
      <alignment vertical="center" wrapText="1"/>
      <protection locked="0"/>
    </xf>
    <xf numFmtId="0" fontId="14" fillId="0" borderId="0" xfId="0" applyFont="1" applyAlignment="1">
      <alignment vertical="center"/>
    </xf>
    <xf numFmtId="0" fontId="0" fillId="5" borderId="0" xfId="0" applyFill="1"/>
    <xf numFmtId="0" fontId="0" fillId="0" borderId="0" xfId="0" applyProtection="1">
      <protection locked="0"/>
    </xf>
    <xf numFmtId="2" fontId="11" fillId="10" borderId="4" xfId="1" applyNumberFormat="1" applyFont="1" applyFill="1" applyBorder="1" applyAlignment="1" applyProtection="1">
      <alignment horizontal="center"/>
      <protection locked="0"/>
    </xf>
    <xf numFmtId="0" fontId="0" fillId="10" borderId="10" xfId="0" applyFill="1" applyBorder="1" applyAlignment="1">
      <alignment horizontal="center" vertical="center" textRotation="90" wrapText="1" shrinkToFit="1"/>
    </xf>
    <xf numFmtId="0" fontId="0" fillId="10" borderId="5" xfId="0" applyFill="1" applyBorder="1" applyAlignment="1">
      <alignment horizontal="center" vertical="center" textRotation="90" wrapText="1" shrinkToFit="1"/>
    </xf>
    <xf numFmtId="0" fontId="0" fillId="10" borderId="12" xfId="0" applyFill="1" applyBorder="1" applyAlignment="1">
      <alignment horizontal="center" vertical="center" textRotation="90" wrapText="1" shrinkToFit="1"/>
    </xf>
    <xf numFmtId="0" fontId="0" fillId="10" borderId="11" xfId="0" applyFill="1" applyBorder="1" applyAlignment="1">
      <alignment horizontal="center" vertical="center" textRotation="90" wrapText="1" shrinkToFit="1"/>
    </xf>
    <xf numFmtId="0" fontId="0" fillId="10" borderId="6" xfId="0" applyFill="1" applyBorder="1" applyAlignment="1">
      <alignment horizontal="center" vertical="center" textRotation="90" wrapText="1" shrinkToFit="1"/>
    </xf>
    <xf numFmtId="0" fontId="0" fillId="10" borderId="13" xfId="0" applyFill="1" applyBorder="1" applyAlignment="1">
      <alignment horizontal="center" vertical="center" textRotation="90" wrapText="1" shrinkToFit="1"/>
    </xf>
    <xf numFmtId="44" fontId="18" fillId="3" borderId="1" xfId="0" applyNumberFormat="1" applyFont="1" applyFill="1" applyBorder="1" applyAlignment="1" applyProtection="1">
      <alignment horizontal="center" vertical="center" readingOrder="1"/>
      <protection hidden="1"/>
    </xf>
    <xf numFmtId="44" fontId="18" fillId="3" borderId="9" xfId="0" applyNumberFormat="1" applyFont="1" applyFill="1" applyBorder="1" applyAlignment="1" applyProtection="1">
      <alignment horizontal="center" vertical="center" readingOrder="1"/>
      <protection hidden="1"/>
    </xf>
    <xf numFmtId="14" fontId="26" fillId="6" borderId="1" xfId="0" applyNumberFormat="1" applyFont="1" applyFill="1" applyBorder="1" applyAlignment="1" applyProtection="1">
      <alignment horizontal="center" vertical="center"/>
      <protection locked="0"/>
    </xf>
    <xf numFmtId="0" fontId="26" fillId="6" borderId="1" xfId="0" applyFont="1" applyFill="1" applyBorder="1" applyAlignment="1" applyProtection="1">
      <alignment horizontal="center" vertical="center"/>
      <protection locked="0"/>
    </xf>
    <xf numFmtId="0" fontId="26" fillId="6" borderId="9" xfId="0" applyFont="1" applyFill="1" applyBorder="1" applyAlignment="1" applyProtection="1">
      <alignment horizontal="center" vertical="center"/>
      <protection locked="0"/>
    </xf>
    <xf numFmtId="0" fontId="26" fillId="3" borderId="2" xfId="0" applyFont="1" applyFill="1" applyBorder="1" applyAlignment="1">
      <alignment horizontal="center" vertical="center"/>
    </xf>
    <xf numFmtId="0" fontId="26" fillId="3" borderId="1" xfId="0" applyFont="1" applyFill="1" applyBorder="1" applyAlignment="1">
      <alignment horizontal="center" vertical="center"/>
    </xf>
    <xf numFmtId="165" fontId="0" fillId="6" borderId="1" xfId="0" applyNumberFormat="1" applyFill="1" applyBorder="1" applyAlignment="1" applyProtection="1">
      <alignment horizontal="center" vertical="center"/>
      <protection locked="0"/>
    </xf>
    <xf numFmtId="165" fontId="0" fillId="6" borderId="9" xfId="0" applyNumberFormat="1" applyFill="1" applyBorder="1" applyAlignment="1" applyProtection="1">
      <alignment horizontal="center" vertical="center"/>
      <protection locked="0"/>
    </xf>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16" fontId="10" fillId="6" borderId="1" xfId="0" applyNumberFormat="1" applyFont="1" applyFill="1" applyBorder="1" applyAlignment="1" applyProtection="1">
      <alignment horizontal="center" vertical="center"/>
      <protection locked="0"/>
    </xf>
    <xf numFmtId="16" fontId="10" fillId="6" borderId="9" xfId="0" applyNumberFormat="1" applyFont="1" applyFill="1" applyBorder="1" applyAlignment="1" applyProtection="1">
      <alignment horizontal="center" vertical="center"/>
      <protection locked="0"/>
    </xf>
    <xf numFmtId="0" fontId="26" fillId="3" borderId="0" xfId="0" applyFont="1" applyFill="1" applyAlignment="1">
      <alignment horizontal="center"/>
    </xf>
    <xf numFmtId="16" fontId="10" fillId="3" borderId="2" xfId="0" applyNumberFormat="1" applyFont="1" applyFill="1" applyBorder="1" applyAlignment="1">
      <alignment horizontal="left" vertical="center"/>
    </xf>
    <xf numFmtId="16" fontId="10" fillId="3" borderId="1" xfId="0" applyNumberFormat="1" applyFont="1" applyFill="1" applyBorder="1" applyAlignment="1">
      <alignment horizontal="left" vertical="center"/>
    </xf>
    <xf numFmtId="16" fontId="10" fillId="3" borderId="2" xfId="0" applyNumberFormat="1" applyFont="1" applyFill="1" applyBorder="1" applyAlignment="1">
      <alignment horizontal="center" vertical="center"/>
    </xf>
    <xf numFmtId="16" fontId="10" fillId="3" borderId="1" xfId="0" applyNumberFormat="1" applyFont="1" applyFill="1" applyBorder="1" applyAlignment="1">
      <alignment horizontal="center" vertical="center"/>
    </xf>
    <xf numFmtId="0" fontId="0" fillId="3" borderId="2" xfId="0" applyFill="1" applyBorder="1" applyAlignment="1">
      <alignment horizontal="center" vertical="center"/>
    </xf>
    <xf numFmtId="0" fontId="0" fillId="3" borderId="1" xfId="0" applyFill="1" applyBorder="1" applyAlignment="1">
      <alignment horizontal="center"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16" fillId="6" borderId="5" xfId="0" applyFont="1" applyFill="1" applyBorder="1" applyAlignment="1" applyProtection="1">
      <alignment horizontal="left" vertical="center" wrapText="1"/>
      <protection locked="0"/>
    </xf>
    <xf numFmtId="0" fontId="16" fillId="6" borderId="12" xfId="0" applyFont="1" applyFill="1" applyBorder="1" applyAlignment="1" applyProtection="1">
      <alignment horizontal="left" vertical="center" wrapText="1"/>
      <protection locked="0"/>
    </xf>
    <xf numFmtId="0" fontId="16" fillId="6" borderId="0" xfId="0" applyFont="1" applyFill="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6" xfId="0" applyFont="1" applyFill="1" applyBorder="1" applyAlignment="1" applyProtection="1">
      <alignment horizontal="left" vertical="center" wrapText="1"/>
      <protection locked="0"/>
    </xf>
    <xf numFmtId="0" fontId="16" fillId="6" borderId="13" xfId="0" applyFont="1" applyFill="1" applyBorder="1" applyAlignment="1" applyProtection="1">
      <alignment horizontal="left" vertical="center" wrapText="1"/>
      <protection locked="0"/>
    </xf>
    <xf numFmtId="0" fontId="16" fillId="3" borderId="2" xfId="0" applyFont="1" applyFill="1" applyBorder="1" applyAlignment="1">
      <alignment horizontal="left" vertical="center"/>
    </xf>
    <xf numFmtId="0" fontId="16" fillId="3" borderId="1" xfId="0" applyFont="1" applyFill="1" applyBorder="1" applyAlignment="1">
      <alignment horizontal="left" vertical="center"/>
    </xf>
    <xf numFmtId="0" fontId="16" fillId="3" borderId="2" xfId="0" applyFont="1" applyFill="1" applyBorder="1" applyAlignment="1">
      <alignment horizontal="left"/>
    </xf>
    <xf numFmtId="0" fontId="16" fillId="3" borderId="1" xfId="0" applyFont="1" applyFill="1" applyBorder="1" applyAlignment="1">
      <alignment horizontal="left"/>
    </xf>
    <xf numFmtId="44" fontId="16" fillId="10" borderId="1" xfId="1" applyFont="1" applyFill="1" applyBorder="1" applyAlignment="1" applyProtection="1">
      <alignment horizontal="center"/>
      <protection locked="0"/>
    </xf>
    <xf numFmtId="44" fontId="16" fillId="10" borderId="9" xfId="1" applyFont="1" applyFill="1" applyBorder="1" applyAlignment="1" applyProtection="1">
      <alignment horizontal="center"/>
      <protection locked="0"/>
    </xf>
    <xf numFmtId="0" fontId="16" fillId="3" borderId="1"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11"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3" fillId="6" borderId="5" xfId="0" applyFont="1" applyFill="1" applyBorder="1" applyAlignment="1" applyProtection="1">
      <alignment horizontal="left" vertical="center" wrapText="1"/>
      <protection locked="0"/>
    </xf>
    <xf numFmtId="0" fontId="13" fillId="6" borderId="12" xfId="0" applyFont="1" applyFill="1" applyBorder="1" applyAlignment="1" applyProtection="1">
      <alignment horizontal="left" vertical="center" wrapText="1"/>
      <protection locked="0"/>
    </xf>
    <xf numFmtId="0" fontId="13" fillId="6" borderId="6" xfId="0" applyFont="1" applyFill="1" applyBorder="1" applyAlignment="1" applyProtection="1">
      <alignment horizontal="left" vertical="center" wrapText="1"/>
      <protection locked="0"/>
    </xf>
    <xf numFmtId="0" fontId="13" fillId="6" borderId="13" xfId="0" applyFont="1" applyFill="1" applyBorder="1" applyAlignment="1" applyProtection="1">
      <alignment horizontal="left" vertical="center" wrapText="1"/>
      <protection locked="0"/>
    </xf>
    <xf numFmtId="0" fontId="16" fillId="3" borderId="2" xfId="0" applyFont="1" applyFill="1" applyBorder="1" applyAlignment="1">
      <alignment horizontal="center" vertical="center" wrapText="1"/>
    </xf>
    <xf numFmtId="0" fontId="16" fillId="6" borderId="1" xfId="0" applyFont="1" applyFill="1" applyBorder="1" applyAlignment="1" applyProtection="1">
      <alignment horizontal="center" vertical="center" wrapText="1"/>
      <protection locked="0"/>
    </xf>
    <xf numFmtId="0" fontId="16" fillId="6" borderId="9" xfId="0" applyFont="1" applyFill="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0" fillId="6" borderId="9" xfId="0" applyFill="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16" fillId="3" borderId="2" xfId="0" applyFont="1" applyFill="1" applyBorder="1" applyAlignment="1">
      <alignment horizontal="left" vertical="center" wrapText="1"/>
    </xf>
    <xf numFmtId="0" fontId="16" fillId="3" borderId="1" xfId="0" applyFont="1" applyFill="1" applyBorder="1" applyAlignment="1">
      <alignment horizontal="left" vertical="center" wrapText="1"/>
    </xf>
    <xf numFmtId="168" fontId="0" fillId="6" borderId="1" xfId="0" applyNumberFormat="1" applyFill="1" applyBorder="1" applyAlignment="1" applyProtection="1">
      <alignment horizontal="center" vertical="center"/>
      <protection locked="0"/>
    </xf>
    <xf numFmtId="168" fontId="0" fillId="6" borderId="9" xfId="0" applyNumberFormat="1" applyFill="1" applyBorder="1" applyAlignment="1" applyProtection="1">
      <alignment horizontal="center" vertical="center"/>
      <protection locked="0"/>
    </xf>
    <xf numFmtId="0" fontId="15" fillId="3" borderId="2" xfId="0" applyFont="1" applyFill="1" applyBorder="1" applyAlignment="1">
      <alignment horizontal="center" vertical="center"/>
    </xf>
    <xf numFmtId="0" fontId="15" fillId="3" borderId="1"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18" fillId="3" borderId="5"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3" borderId="0" xfId="0" applyFont="1" applyFill="1" applyAlignment="1">
      <alignment horizontal="center" vertical="center" wrapText="1"/>
    </xf>
    <xf numFmtId="0" fontId="18" fillId="3" borderId="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3" xfId="0" applyFont="1" applyFill="1" applyBorder="1" applyAlignment="1">
      <alignment horizontal="center" vertical="center" wrapText="1"/>
    </xf>
    <xf numFmtId="167" fontId="0" fillId="6" borderId="1" xfId="0" applyNumberFormat="1" applyFill="1" applyBorder="1" applyAlignment="1" applyProtection="1">
      <alignment horizontal="center" vertical="center"/>
      <protection locked="0"/>
    </xf>
    <xf numFmtId="167" fontId="0" fillId="6" borderId="9" xfId="0" applyNumberFormat="1" applyFill="1" applyBorder="1" applyAlignment="1" applyProtection="1">
      <alignment horizontal="center" vertical="center"/>
      <protection locked="0"/>
    </xf>
    <xf numFmtId="0" fontId="18" fillId="10" borderId="5" xfId="0" applyFont="1" applyFill="1" applyBorder="1" applyAlignment="1" applyProtection="1">
      <alignment horizontal="center" vertical="center" wrapText="1"/>
      <protection locked="0"/>
    </xf>
    <xf numFmtId="0" fontId="18" fillId="10" borderId="0" xfId="0" applyFont="1" applyFill="1" applyAlignment="1" applyProtection="1">
      <alignment horizontal="center" vertical="center" wrapText="1"/>
      <protection locked="0"/>
    </xf>
    <xf numFmtId="0" fontId="18" fillId="10" borderId="6" xfId="0" applyFont="1" applyFill="1" applyBorder="1" applyAlignment="1" applyProtection="1">
      <alignment horizontal="center" vertical="center" wrapText="1"/>
      <protection locked="0"/>
    </xf>
    <xf numFmtId="166" fontId="0" fillId="6" borderId="1" xfId="0" applyNumberFormat="1" applyFill="1" applyBorder="1" applyAlignment="1" applyProtection="1">
      <alignment horizontal="center" vertical="center"/>
      <protection locked="0"/>
    </xf>
    <xf numFmtId="166" fontId="0" fillId="6" borderId="9" xfId="0" applyNumberFormat="1" applyFill="1" applyBorder="1" applyAlignment="1" applyProtection="1">
      <alignment horizontal="center" vertical="center"/>
      <protection locked="0"/>
    </xf>
    <xf numFmtId="0" fontId="33" fillId="3" borderId="2" xfId="0" applyFont="1" applyFill="1" applyBorder="1" applyAlignment="1">
      <alignment horizontal="left" vertical="center"/>
    </xf>
    <xf numFmtId="0" fontId="33" fillId="3" borderId="1" xfId="0" applyFont="1" applyFill="1" applyBorder="1" applyAlignment="1">
      <alignment horizontal="left" vertical="center"/>
    </xf>
    <xf numFmtId="0" fontId="10" fillId="6" borderId="1"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6" fillId="3" borderId="7" xfId="0" applyFont="1" applyFill="1" applyBorder="1" applyAlignment="1">
      <alignment horizontal="left"/>
    </xf>
    <xf numFmtId="0" fontId="16" fillId="3" borderId="0" xfId="0" applyFont="1" applyFill="1" applyAlignment="1">
      <alignment horizontal="left"/>
    </xf>
    <xf numFmtId="0" fontId="16" fillId="3" borderId="8" xfId="0" applyFont="1" applyFill="1" applyBorder="1" applyAlignment="1">
      <alignment horizontal="left"/>
    </xf>
    <xf numFmtId="0" fontId="11" fillId="10" borderId="4" xfId="0" applyFont="1" applyFill="1" applyBorder="1" applyAlignment="1" applyProtection="1">
      <alignment horizontal="center"/>
      <protection locked="0"/>
    </xf>
    <xf numFmtId="0" fontId="18" fillId="3" borderId="10"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1" fillId="3" borderId="11" xfId="0" applyFont="1" applyFill="1" applyBorder="1" applyAlignment="1">
      <alignment horizontal="center" vertical="center" wrapText="1" shrinkToFit="1"/>
    </xf>
    <xf numFmtId="0" fontId="11" fillId="3" borderId="6" xfId="0" applyFont="1" applyFill="1" applyBorder="1" applyAlignment="1">
      <alignment horizontal="center" vertical="center" wrapText="1" shrinkToFit="1"/>
    </xf>
    <xf numFmtId="0" fontId="11" fillId="3" borderId="13" xfId="0" applyFont="1" applyFill="1" applyBorder="1" applyAlignment="1">
      <alignment horizontal="center" vertical="center" wrapText="1" shrinkToFit="1"/>
    </xf>
    <xf numFmtId="0" fontId="14" fillId="3" borderId="10" xfId="0" applyFont="1" applyFill="1" applyBorder="1" applyAlignment="1">
      <alignment horizontal="center"/>
    </xf>
    <xf numFmtId="0" fontId="14" fillId="3" borderId="5" xfId="0" applyFont="1" applyFill="1" applyBorder="1" applyAlignment="1">
      <alignment horizontal="center"/>
    </xf>
    <xf numFmtId="0" fontId="14" fillId="3" borderId="12" xfId="0" applyFont="1" applyFill="1" applyBorder="1" applyAlignment="1">
      <alignment horizontal="center"/>
    </xf>
    <xf numFmtId="0" fontId="0" fillId="6" borderId="1" xfId="0" applyFill="1" applyBorder="1" applyAlignment="1" applyProtection="1">
      <alignment horizontal="center"/>
      <protection locked="0"/>
    </xf>
    <xf numFmtId="0" fontId="0" fillId="3" borderId="2" xfId="0" applyFill="1" applyBorder="1" applyAlignment="1">
      <alignment horizontal="center"/>
    </xf>
    <xf numFmtId="0" fontId="0" fillId="3" borderId="1" xfId="0" applyFill="1" applyBorder="1" applyAlignment="1">
      <alignment horizontal="center"/>
    </xf>
    <xf numFmtId="0" fontId="32" fillId="9" borderId="10" xfId="0" applyFont="1" applyFill="1" applyBorder="1" applyAlignment="1" applyProtection="1">
      <alignment horizontal="center" vertical="center" wrapText="1"/>
      <protection hidden="1"/>
    </xf>
    <xf numFmtId="0" fontId="32" fillId="9" borderId="5" xfId="0" applyFont="1" applyFill="1" applyBorder="1" applyAlignment="1" applyProtection="1">
      <alignment horizontal="center" vertical="center" wrapText="1"/>
      <protection hidden="1"/>
    </xf>
    <xf numFmtId="0" fontId="32" fillId="9" borderId="12" xfId="0" applyFont="1" applyFill="1" applyBorder="1" applyAlignment="1" applyProtection="1">
      <alignment horizontal="center" vertical="center" wrapText="1"/>
      <protection hidden="1"/>
    </xf>
    <xf numFmtId="0" fontId="32" fillId="9" borderId="7" xfId="0" applyFont="1" applyFill="1" applyBorder="1" applyAlignment="1" applyProtection="1">
      <alignment horizontal="center" vertical="center" wrapText="1"/>
      <protection hidden="1"/>
    </xf>
    <xf numFmtId="0" fontId="32" fillId="9" borderId="0" xfId="0" applyFont="1" applyFill="1" applyAlignment="1" applyProtection="1">
      <alignment horizontal="center" vertical="center" wrapText="1"/>
      <protection hidden="1"/>
    </xf>
    <xf numFmtId="0" fontId="32" fillId="9" borderId="8" xfId="0" applyFont="1" applyFill="1" applyBorder="1" applyAlignment="1" applyProtection="1">
      <alignment horizontal="center" vertical="center" wrapText="1"/>
      <protection hidden="1"/>
    </xf>
    <xf numFmtId="0" fontId="32" fillId="9" borderId="11" xfId="0" applyFont="1" applyFill="1" applyBorder="1" applyAlignment="1" applyProtection="1">
      <alignment horizontal="center" vertical="center" wrapText="1"/>
      <protection hidden="1"/>
    </xf>
    <xf numFmtId="0" fontId="32" fillId="9" borderId="6" xfId="0" applyFont="1" applyFill="1" applyBorder="1" applyAlignment="1" applyProtection="1">
      <alignment horizontal="center" vertical="center" wrapText="1"/>
      <protection hidden="1"/>
    </xf>
    <xf numFmtId="0" fontId="32" fillId="9" borderId="13" xfId="0" applyFont="1" applyFill="1" applyBorder="1" applyAlignment="1" applyProtection="1">
      <alignment horizontal="center" vertical="center" wrapText="1"/>
      <protection hidden="1"/>
    </xf>
    <xf numFmtId="0" fontId="10" fillId="10" borderId="2" xfId="0" applyFont="1" applyFill="1" applyBorder="1" applyAlignment="1" applyProtection="1">
      <alignment horizontal="left" vertical="center"/>
      <protection locked="0"/>
    </xf>
    <xf numFmtId="0" fontId="10" fillId="10" borderId="1" xfId="0" applyFont="1" applyFill="1" applyBorder="1" applyAlignment="1" applyProtection="1">
      <alignment horizontal="left" vertical="center"/>
      <protection locked="0"/>
    </xf>
    <xf numFmtId="0" fontId="10" fillId="10" borderId="9" xfId="0" applyFont="1" applyFill="1" applyBorder="1" applyAlignment="1" applyProtection="1">
      <alignment horizontal="left" vertical="center"/>
      <protection locked="0"/>
    </xf>
    <xf numFmtId="0" fontId="16" fillId="3" borderId="2" xfId="0" applyFont="1" applyFill="1" applyBorder="1" applyAlignment="1">
      <alignment horizontal="right" vertical="center" wrapText="1"/>
    </xf>
    <xf numFmtId="0" fontId="16" fillId="3" borderId="1" xfId="0" applyFont="1" applyFill="1" applyBorder="1" applyAlignment="1">
      <alignment horizontal="right" vertical="center" wrapText="1"/>
    </xf>
    <xf numFmtId="0" fontId="0" fillId="3" borderId="1" xfId="0" applyFill="1" applyBorder="1" applyAlignment="1" applyProtection="1">
      <alignment horizontal="center"/>
      <protection hidden="1"/>
    </xf>
    <xf numFmtId="0" fontId="0" fillId="3" borderId="9" xfId="0" applyFill="1" applyBorder="1" applyAlignment="1" applyProtection="1">
      <alignment horizontal="center"/>
      <protection hidden="1"/>
    </xf>
    <xf numFmtId="0" fontId="10" fillId="3" borderId="2" xfId="0" applyFont="1" applyFill="1" applyBorder="1" applyAlignment="1">
      <alignment horizontal="left" vertical="center"/>
    </xf>
    <xf numFmtId="0" fontId="10" fillId="3" borderId="1" xfId="0" applyFont="1" applyFill="1" applyBorder="1" applyAlignment="1">
      <alignment horizontal="left" vertical="center"/>
    </xf>
    <xf numFmtId="0" fontId="0" fillId="6" borderId="9" xfId="0" applyFill="1" applyBorder="1" applyAlignment="1" applyProtection="1">
      <alignment horizontal="center"/>
      <protection locked="0"/>
    </xf>
    <xf numFmtId="164" fontId="0" fillId="6" borderId="1" xfId="0" applyNumberFormat="1" applyFill="1" applyBorder="1" applyAlignment="1" applyProtection="1">
      <alignment horizontal="center"/>
      <protection locked="0"/>
    </xf>
    <xf numFmtId="164" fontId="0" fillId="6" borderId="9" xfId="0" applyNumberFormat="1" applyFill="1" applyBorder="1" applyAlignment="1" applyProtection="1">
      <alignment horizontal="center"/>
      <protection locked="0"/>
    </xf>
    <xf numFmtId="0" fontId="10" fillId="0" borderId="2" xfId="0" applyFont="1" applyBorder="1" applyAlignment="1">
      <alignment horizontal="center"/>
    </xf>
    <xf numFmtId="0" fontId="10" fillId="0" borderId="1" xfId="0" applyFont="1" applyBorder="1" applyAlignment="1">
      <alignment horizontal="center"/>
    </xf>
    <xf numFmtId="0" fontId="10" fillId="0" borderId="9" xfId="0" applyFont="1" applyBorder="1" applyAlignment="1">
      <alignment horizontal="center"/>
    </xf>
    <xf numFmtId="0" fontId="14" fillId="0" borderId="0" xfId="0" applyFont="1" applyAlignment="1">
      <alignment horizontal="left" vertical="center"/>
    </xf>
    <xf numFmtId="0" fontId="29" fillId="0" borderId="2" xfId="0" applyFont="1" applyBorder="1" applyAlignment="1">
      <alignment horizontal="center" vertical="center"/>
    </xf>
    <xf numFmtId="0" fontId="29" fillId="0" borderId="1" xfId="0" applyFont="1" applyBorder="1" applyAlignment="1">
      <alignment horizontal="center" vertical="center"/>
    </xf>
    <xf numFmtId="0" fontId="29" fillId="0" borderId="9" xfId="0" applyFont="1" applyBorder="1" applyAlignment="1">
      <alignment horizontal="center" vertical="center"/>
    </xf>
    <xf numFmtId="0" fontId="31" fillId="0" borderId="0" xfId="0" applyFont="1" applyAlignment="1">
      <alignment horizontal="center"/>
    </xf>
    <xf numFmtId="0" fontId="17" fillId="0" borderId="0" xfId="0" applyFont="1" applyAlignment="1">
      <alignment horizontal="center" vertical="center"/>
    </xf>
    <xf numFmtId="0" fontId="17" fillId="5" borderId="0" xfId="0" applyFont="1" applyFill="1" applyAlignment="1" applyProtection="1">
      <alignment horizontal="center" vertical="center"/>
      <protection locked="0"/>
    </xf>
    <xf numFmtId="0" fontId="28" fillId="3" borderId="0" xfId="0" applyFont="1" applyFill="1" applyAlignment="1">
      <alignment horizontal="center" vertical="center" wrapText="1"/>
    </xf>
    <xf numFmtId="0" fontId="16" fillId="10" borderId="1" xfId="0" applyFont="1" applyFill="1" applyBorder="1" applyAlignment="1" applyProtection="1">
      <alignment horizontal="center" vertical="center" wrapText="1"/>
      <protection locked="0"/>
    </xf>
    <xf numFmtId="0" fontId="16" fillId="10" borderId="9" xfId="0" applyFont="1" applyFill="1" applyBorder="1" applyAlignment="1" applyProtection="1">
      <alignment horizontal="center" vertical="center" wrapText="1"/>
      <protection locked="0"/>
    </xf>
    <xf numFmtId="0" fontId="16" fillId="12" borderId="2" xfId="0" applyFont="1" applyFill="1" applyBorder="1" applyAlignment="1">
      <alignment horizontal="right" vertical="center" wrapText="1"/>
    </xf>
    <xf numFmtId="0" fontId="16" fillId="12" borderId="1" xfId="0" applyFont="1" applyFill="1" applyBorder="1" applyAlignment="1">
      <alignment horizontal="right" vertical="center" wrapText="1"/>
    </xf>
    <xf numFmtId="0" fontId="0" fillId="12" borderId="1" xfId="0" applyFill="1" applyBorder="1" applyAlignment="1">
      <alignment horizontal="center" vertical="center"/>
    </xf>
    <xf numFmtId="0" fontId="0" fillId="12" borderId="9" xfId="0" applyFill="1" applyBorder="1" applyAlignment="1">
      <alignment horizontal="center" vertical="center"/>
    </xf>
    <xf numFmtId="0" fontId="12" fillId="2" borderId="0" xfId="0" applyFont="1" applyFill="1" applyAlignment="1">
      <alignment horizontal="center" vertical="center"/>
    </xf>
    <xf numFmtId="0" fontId="15" fillId="5" borderId="2"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protection locked="0"/>
    </xf>
    <xf numFmtId="0" fontId="15" fillId="5" borderId="9" xfId="0"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applyAlignment="1">
      <alignment horizontal="center" vertical="center"/>
    </xf>
    <xf numFmtId="0" fontId="30" fillId="0" borderId="0" xfId="0" applyFont="1" applyAlignment="1">
      <alignment horizontal="center"/>
    </xf>
    <xf numFmtId="0" fontId="22" fillId="2" borderId="2" xfId="0" applyFont="1" applyFill="1" applyBorder="1" applyAlignment="1">
      <alignment horizontal="left" vertical="center"/>
    </xf>
    <xf numFmtId="0" fontId="22" fillId="2" borderId="1" xfId="0" applyFont="1" applyFill="1" applyBorder="1" applyAlignment="1">
      <alignment horizontal="left" vertical="center"/>
    </xf>
    <xf numFmtId="0" fontId="19" fillId="10" borderId="1" xfId="0" applyFont="1" applyFill="1" applyBorder="1" applyAlignment="1" applyProtection="1">
      <alignment horizontal="center" vertical="center"/>
      <protection locked="0"/>
    </xf>
    <xf numFmtId="0" fontId="19" fillId="10" borderId="9" xfId="0" applyFont="1" applyFill="1" applyBorder="1" applyAlignment="1" applyProtection="1">
      <alignment horizontal="center" vertical="center"/>
      <protection locked="0"/>
    </xf>
    <xf numFmtId="14" fontId="29" fillId="0" borderId="0" xfId="0" applyNumberFormat="1" applyFont="1" applyAlignment="1" applyProtection="1">
      <alignment horizontal="center" vertical="center"/>
      <protection locked="0"/>
    </xf>
    <xf numFmtId="0" fontId="0" fillId="3" borderId="1" xfId="0" applyFill="1" applyBorder="1" applyAlignment="1" applyProtection="1">
      <alignment horizontal="center"/>
      <protection locked="0"/>
    </xf>
    <xf numFmtId="0" fontId="0" fillId="3" borderId="9" xfId="0" applyFill="1" applyBorder="1" applyAlignment="1" applyProtection="1">
      <alignment horizontal="center"/>
      <protection locked="0"/>
    </xf>
    <xf numFmtId="0" fontId="0" fillId="6" borderId="1" xfId="0" applyFill="1" applyBorder="1" applyAlignment="1" applyProtection="1">
      <alignment horizontal="left"/>
      <protection locked="0"/>
    </xf>
    <xf numFmtId="0" fontId="0" fillId="6" borderId="9" xfId="0" applyFill="1" applyBorder="1" applyAlignment="1" applyProtection="1">
      <alignment horizontal="left"/>
      <protection locked="0"/>
    </xf>
    <xf numFmtId="0" fontId="17" fillId="0" borderId="0" xfId="0" applyFont="1" applyAlignment="1">
      <alignment horizontal="left" vertical="center" wrapText="1"/>
    </xf>
    <xf numFmtId="0" fontId="11" fillId="2" borderId="1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12"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8"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0" fillId="6" borderId="1" xfId="0" applyFill="1" applyBorder="1" applyAlignment="1" applyProtection="1">
      <alignment horizontal="left" vertical="center"/>
      <protection locked="0"/>
    </xf>
    <xf numFmtId="0" fontId="0" fillId="6" borderId="9" xfId="0" applyFill="1" applyBorder="1" applyAlignment="1" applyProtection="1">
      <alignment horizontal="left" vertical="center"/>
      <protection locked="0"/>
    </xf>
    <xf numFmtId="0" fontId="11" fillId="3" borderId="2" xfId="0" applyFont="1" applyFill="1" applyBorder="1" applyAlignment="1">
      <alignment horizontal="right" vertical="center"/>
    </xf>
    <xf numFmtId="0" fontId="11" fillId="3" borderId="1" xfId="0" applyFont="1" applyFill="1" applyBorder="1" applyAlignment="1">
      <alignment horizontal="right" vertical="center"/>
    </xf>
    <xf numFmtId="0" fontId="16" fillId="12" borderId="2" xfId="0" applyFont="1" applyFill="1" applyBorder="1" applyAlignment="1">
      <alignment horizontal="center" vertical="center" wrapText="1"/>
    </xf>
    <xf numFmtId="0" fontId="16" fillId="12" borderId="1" xfId="0" applyFont="1" applyFill="1" applyBorder="1" applyAlignment="1">
      <alignment horizontal="center" vertical="center" wrapText="1"/>
    </xf>
    <xf numFmtId="0" fontId="16" fillId="12" borderId="9" xfId="0" applyFont="1" applyFill="1" applyBorder="1" applyAlignment="1">
      <alignment horizontal="center" vertical="center" wrapText="1"/>
    </xf>
    <xf numFmtId="0" fontId="16" fillId="3" borderId="1" xfId="0" applyFont="1" applyFill="1" applyBorder="1" applyAlignment="1" applyProtection="1">
      <alignment horizontal="center" vertical="center"/>
      <protection locked="0"/>
    </xf>
    <xf numFmtId="0" fontId="16" fillId="3" borderId="9" xfId="0" applyFont="1" applyFill="1" applyBorder="1" applyAlignment="1" applyProtection="1">
      <alignment horizontal="center" vertical="center"/>
      <protection locked="0"/>
    </xf>
    <xf numFmtId="0" fontId="18" fillId="6" borderId="1" xfId="0" applyFont="1" applyFill="1" applyBorder="1" applyAlignment="1" applyProtection="1">
      <alignment horizontal="center" vertical="center" wrapText="1"/>
      <protection locked="0"/>
    </xf>
    <xf numFmtId="0" fontId="18" fillId="6" borderId="9" xfId="0" applyFont="1" applyFill="1" applyBorder="1" applyAlignment="1" applyProtection="1">
      <alignment horizontal="center" vertical="center" wrapText="1"/>
      <protection locked="0"/>
    </xf>
    <xf numFmtId="0" fontId="16" fillId="3" borderId="2" xfId="0" applyFont="1" applyFill="1" applyBorder="1" applyAlignment="1">
      <alignment horizontal="center" vertical="center"/>
    </xf>
    <xf numFmtId="0" fontId="16" fillId="3" borderId="1" xfId="0" applyFont="1" applyFill="1" applyBorder="1" applyAlignment="1">
      <alignment horizontal="center" vertical="center"/>
    </xf>
    <xf numFmtId="165" fontId="16" fillId="3" borderId="1" xfId="0" quotePrefix="1" applyNumberFormat="1" applyFont="1" applyFill="1" applyBorder="1" applyAlignment="1" applyProtection="1">
      <alignment horizontal="center" vertical="center"/>
      <protection locked="0"/>
    </xf>
    <xf numFmtId="165" fontId="16" fillId="3" borderId="9" xfId="0" quotePrefix="1" applyNumberFormat="1" applyFont="1" applyFill="1" applyBorder="1" applyAlignment="1" applyProtection="1">
      <alignment horizontal="center" vertical="center"/>
      <protection locked="0"/>
    </xf>
    <xf numFmtId="0" fontId="0" fillId="3" borderId="2" xfId="0" applyFill="1" applyBorder="1" applyAlignment="1">
      <alignment horizontal="left"/>
    </xf>
    <xf numFmtId="0" fontId="0" fillId="3" borderId="1" xfId="0" applyFill="1" applyBorder="1" applyAlignment="1">
      <alignment horizontal="left"/>
    </xf>
    <xf numFmtId="0" fontId="26" fillId="2" borderId="0" xfId="0" applyFont="1" applyFill="1" applyAlignment="1">
      <alignment horizontal="center"/>
    </xf>
    <xf numFmtId="0" fontId="16" fillId="6" borderId="1" xfId="0" applyFont="1" applyFill="1" applyBorder="1" applyAlignment="1" applyProtection="1">
      <alignment horizontal="center" vertical="center"/>
      <protection locked="0"/>
    </xf>
    <xf numFmtId="0" fontId="16" fillId="6" borderId="9" xfId="0" applyFont="1" applyFill="1" applyBorder="1" applyAlignment="1" applyProtection="1">
      <alignment horizontal="center" vertical="center"/>
      <protection locked="0"/>
    </xf>
    <xf numFmtId="0" fontId="0" fillId="3" borderId="2" xfId="0" applyFill="1" applyBorder="1" applyAlignment="1">
      <alignment horizontal="right" vertical="center"/>
    </xf>
    <xf numFmtId="0" fontId="0" fillId="3" borderId="1" xfId="0" applyFill="1" applyBorder="1" applyAlignment="1">
      <alignment horizontal="right" vertical="center"/>
    </xf>
    <xf numFmtId="0" fontId="0" fillId="3" borderId="9" xfId="0" applyFill="1" applyBorder="1" applyAlignment="1">
      <alignment horizontal="center" vertical="center"/>
    </xf>
    <xf numFmtId="0" fontId="0" fillId="5" borderId="1" xfId="0" applyFill="1" applyBorder="1" applyAlignment="1" applyProtection="1">
      <alignment horizontal="center"/>
      <protection locked="0"/>
    </xf>
    <xf numFmtId="0" fontId="0" fillId="5" borderId="9" xfId="0" applyFill="1" applyBorder="1" applyAlignment="1" applyProtection="1">
      <alignment horizontal="center"/>
      <protection locked="0"/>
    </xf>
    <xf numFmtId="166" fontId="0" fillId="6" borderId="2" xfId="0" applyNumberFormat="1" applyFill="1" applyBorder="1" applyAlignment="1" applyProtection="1">
      <alignment horizontal="center" vertical="center"/>
      <protection locked="0"/>
    </xf>
    <xf numFmtId="0" fontId="0" fillId="2" borderId="1" xfId="0" applyFill="1" applyBorder="1" applyAlignment="1">
      <alignment horizontal="left"/>
    </xf>
    <xf numFmtId="0" fontId="0" fillId="2" borderId="9" xfId="0" applyFill="1" applyBorder="1" applyAlignment="1">
      <alignment horizontal="left"/>
    </xf>
    <xf numFmtId="0" fontId="0" fillId="6" borderId="14" xfId="0" applyFill="1" applyBorder="1" applyAlignment="1" applyProtection="1">
      <alignment horizontal="center"/>
      <protection locked="0"/>
    </xf>
    <xf numFmtId="0" fontId="0" fillId="3" borderId="15" xfId="0" applyFill="1" applyBorder="1" applyAlignment="1">
      <alignment horizontal="center"/>
    </xf>
    <xf numFmtId="0" fontId="0" fillId="3" borderId="0" xfId="0" applyFill="1" applyAlignment="1">
      <alignment horizontal="center"/>
    </xf>
    <xf numFmtId="0" fontId="0" fillId="6" borderId="16" xfId="0" applyFill="1" applyBorder="1" applyAlignment="1" applyProtection="1">
      <alignment horizontal="center"/>
      <protection locked="0"/>
    </xf>
    <xf numFmtId="0" fontId="0" fillId="9" borderId="14" xfId="0" applyFill="1" applyBorder="1" applyAlignment="1" applyProtection="1">
      <alignment horizontal="center"/>
      <protection locked="0"/>
    </xf>
    <xf numFmtId="0" fontId="27" fillId="9" borderId="16" xfId="0" applyFont="1" applyFill="1" applyBorder="1" applyProtection="1">
      <protection locked="0"/>
    </xf>
    <xf numFmtId="0" fontId="27" fillId="9" borderId="14" xfId="0" applyFont="1" applyFill="1" applyBorder="1" applyProtection="1">
      <protection locked="0"/>
    </xf>
    <xf numFmtId="0" fontId="27" fillId="6" borderId="16" xfId="0" applyFont="1" applyFill="1" applyBorder="1" applyAlignment="1" applyProtection="1">
      <alignment horizontal="center"/>
      <protection locked="0"/>
    </xf>
    <xf numFmtId="0" fontId="27" fillId="6" borderId="14" xfId="0" applyFont="1" applyFill="1" applyBorder="1" applyAlignment="1" applyProtection="1">
      <alignment horizontal="center"/>
      <protection locked="0"/>
    </xf>
    <xf numFmtId="0" fontId="26" fillId="3" borderId="15" xfId="0" applyFont="1" applyFill="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26" fillId="11" borderId="0" xfId="0" applyFont="1" applyFill="1" applyAlignment="1" applyProtection="1">
      <alignment horizontal="left"/>
      <protection hidden="1"/>
    </xf>
    <xf numFmtId="0" fontId="27" fillId="10" borderId="16" xfId="0" applyFont="1" applyFill="1" applyBorder="1" applyProtection="1">
      <protection locked="0"/>
    </xf>
    <xf numFmtId="0" fontId="27" fillId="10" borderId="14" xfId="0" applyFont="1" applyFill="1" applyBorder="1" applyProtection="1">
      <protection locked="0"/>
    </xf>
    <xf numFmtId="0" fontId="25" fillId="9" borderId="14" xfId="0" applyFont="1" applyFill="1" applyBorder="1" applyProtection="1">
      <protection locked="0"/>
    </xf>
    <xf numFmtId="0" fontId="27" fillId="9" borderId="18" xfId="0" applyFont="1" applyFill="1" applyBorder="1" applyProtection="1">
      <protection locked="0"/>
    </xf>
    <xf numFmtId="0" fontId="27" fillId="9" borderId="19" xfId="0" applyFont="1" applyFill="1" applyBorder="1" applyProtection="1">
      <protection locked="0"/>
    </xf>
    <xf numFmtId="0" fontId="27" fillId="10" borderId="18" xfId="0" applyFont="1" applyFill="1" applyBorder="1" applyProtection="1">
      <protection locked="0"/>
    </xf>
    <xf numFmtId="0" fontId="27" fillId="10" borderId="19" xfId="0" applyFont="1" applyFill="1" applyBorder="1" applyProtection="1">
      <protection locked="0"/>
    </xf>
    <xf numFmtId="0" fontId="27" fillId="6" borderId="18" xfId="0" applyFont="1" applyFill="1" applyBorder="1" applyAlignment="1" applyProtection="1">
      <alignment horizontal="center"/>
      <protection locked="0"/>
    </xf>
    <xf numFmtId="0" fontId="27" fillId="6" borderId="19" xfId="0" applyFont="1" applyFill="1" applyBorder="1" applyAlignment="1" applyProtection="1">
      <alignment horizontal="center"/>
      <protection locked="0"/>
    </xf>
    <xf numFmtId="0" fontId="0" fillId="9" borderId="19" xfId="0" applyFill="1" applyBorder="1" applyAlignment="1" applyProtection="1">
      <alignment horizontal="center"/>
      <protection locked="0"/>
    </xf>
    <xf numFmtId="0" fontId="0" fillId="6" borderId="19" xfId="0" applyFill="1" applyBorder="1" applyAlignment="1" applyProtection="1">
      <alignment horizontal="center"/>
      <protection locked="0"/>
    </xf>
    <xf numFmtId="0" fontId="25" fillId="9" borderId="19" xfId="0" applyFont="1" applyFill="1" applyBorder="1" applyProtection="1">
      <protection locked="0"/>
    </xf>
    <xf numFmtId="0" fontId="26" fillId="2" borderId="17" xfId="0" applyFont="1" applyFill="1" applyBorder="1" applyAlignment="1">
      <alignment horizontal="center"/>
    </xf>
  </cellXfs>
  <cellStyles count="3">
    <cellStyle name="Moeda" xfId="1" builtinId="4"/>
    <cellStyle name="Normal" xfId="0" builtinId="0"/>
    <cellStyle name="Normal 2" xfId="2" xr:uid="{00000000-0005-0000-0000-000002000000}"/>
  </cellStyles>
  <dxfs count="71">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F0"/>
        </patternFill>
      </fill>
    </dxf>
    <dxf>
      <fill>
        <patternFill>
          <bgColor rgb="FFFFFFF0"/>
        </patternFill>
      </fill>
    </dxf>
    <dxf>
      <fill>
        <patternFill>
          <bgColor rgb="FFFFFFF0"/>
        </patternFill>
      </fill>
    </dxf>
    <dxf>
      <fill>
        <patternFill>
          <bgColor rgb="FFFFFFF0"/>
        </patternFill>
      </fill>
    </dxf>
    <dxf>
      <font>
        <color theme="1"/>
      </font>
      <fill>
        <patternFill>
          <bgColor rgb="FFFFFFE6"/>
        </patternFill>
      </fill>
    </dxf>
    <dxf>
      <font>
        <color theme="1"/>
      </font>
      <fill>
        <patternFill>
          <bgColor theme="0" tint="-0.24994659260841701"/>
        </patternFill>
      </fill>
    </dxf>
    <dxf>
      <border>
        <left style="thin">
          <color indexed="64"/>
        </left>
        <right style="thin">
          <color indexed="64"/>
        </right>
        <top style="thin">
          <color indexed="64"/>
        </top>
        <bottom style="thin">
          <color indexed="64"/>
        </bottom>
      </border>
    </dxf>
    <dxf>
      <fill>
        <patternFill>
          <bgColor rgb="FFFFFFF0"/>
        </patternFill>
      </fill>
    </dxf>
    <dxf>
      <font>
        <color theme="1"/>
      </font>
      <fill>
        <patternFill>
          <bgColor rgb="FFFFFFF0"/>
        </patternFill>
      </fill>
    </dxf>
    <dxf>
      <font>
        <b/>
        <i val="0"/>
        <color theme="0"/>
      </font>
      <fill>
        <patternFill>
          <bgColor rgb="FFFF0000"/>
        </patternFill>
      </fill>
    </dxf>
    <dxf>
      <font>
        <color theme="1"/>
      </font>
      <border>
        <left style="thin">
          <color indexed="64"/>
        </left>
        <right style="thin">
          <color indexed="64"/>
        </right>
        <top style="thin">
          <color indexed="64"/>
        </top>
        <bottom style="thin">
          <color indexed="64"/>
        </bottom>
      </border>
    </dxf>
    <dxf>
      <fill>
        <patternFill>
          <bgColor rgb="FFFFFFF0"/>
        </patternFill>
      </fill>
    </dxf>
    <dxf>
      <font>
        <color theme="1"/>
      </font>
      <fill>
        <patternFill>
          <bgColor theme="0" tint="-0.24994659260841701"/>
        </patternFill>
      </fill>
    </dxf>
    <dxf>
      <font>
        <b/>
        <i val="0"/>
        <color theme="1"/>
      </font>
      <fill>
        <patternFill>
          <bgColor rgb="FFFFFFCC"/>
        </patternFill>
      </fill>
    </dxf>
    <dxf>
      <fill>
        <patternFill>
          <bgColor rgb="FFFFFFF0"/>
        </patternFill>
      </fill>
    </dxf>
    <dxf>
      <fill>
        <patternFill>
          <bgColor theme="6" tint="0.39994506668294322"/>
        </patternFill>
      </fill>
    </dxf>
    <dxf>
      <font>
        <b/>
        <i val="0"/>
        <color theme="1"/>
      </font>
      <fill>
        <patternFill>
          <bgColor theme="6" tint="0.59996337778862885"/>
        </patternFill>
      </fill>
    </dxf>
    <dxf>
      <font>
        <b/>
        <i val="0"/>
        <u val="none"/>
        <color theme="0"/>
      </font>
      <fill>
        <patternFill>
          <bgColor rgb="FFFF0000"/>
        </patternFill>
      </fill>
    </dxf>
    <dxf>
      <font>
        <color theme="0"/>
      </font>
      <fill>
        <patternFill>
          <b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ctrlProps/ctrlProp1.xml><?xml version="1.0" encoding="utf-8"?>
<formControlPr xmlns="http://schemas.microsoft.com/office/spreadsheetml/2009/9/main" objectType="CheckBox" checked="Checked" fmlaLink="Validação!$G$4" lockText="1" noThreeD="1"/>
</file>

<file path=xl/ctrlProps/ctrlProp2.xml><?xml version="1.0" encoding="utf-8"?>
<formControlPr xmlns="http://schemas.microsoft.com/office/spreadsheetml/2009/9/main" objectType="CheckBox" fmlaLink="Validação!$H$4" lockText="1" noThreeD="1"/>
</file>

<file path=xl/ctrlProps/ctrlProp3.xml><?xml version="1.0" encoding="utf-8"?>
<formControlPr xmlns="http://schemas.microsoft.com/office/spreadsheetml/2009/9/main" objectType="CheckBox" fmlaLink="Validação!$C$17" lockText="1" noThreeD="1"/>
</file>

<file path=xl/ctrlProps/ctrlProp4.xml><?xml version="1.0" encoding="utf-8"?>
<formControlPr xmlns="http://schemas.microsoft.com/office/spreadsheetml/2009/9/main" objectType="CheckBox" fmlaLink="Validação!$C$18" lockText="1" noThreeD="1"/>
</file>

<file path=xl/drawings/drawing1.xml><?xml version="1.0" encoding="utf-8"?>
<xdr:wsDr xmlns:xdr="http://schemas.openxmlformats.org/drawingml/2006/spreadsheetDrawing" xmlns:a="http://schemas.openxmlformats.org/drawingml/2006/main">
  <xdr:oneCellAnchor>
    <xdr:from>
      <xdr:col>10</xdr:col>
      <xdr:colOff>285750</xdr:colOff>
      <xdr:row>14</xdr:row>
      <xdr:rowOff>60614</xdr:rowOff>
    </xdr:from>
    <xdr:ext cx="184731" cy="264560"/>
    <xdr:sp macro="" textlink="">
      <xdr:nvSpPr>
        <xdr:cNvPr id="2" name="CaixaDeTexto 1">
          <a:extLst>
            <a:ext uri="{FF2B5EF4-FFF2-40B4-BE49-F238E27FC236}">
              <a16:creationId xmlns:a16="http://schemas.microsoft.com/office/drawing/2014/main" id="{00000000-0008-0000-0200-000002000000}"/>
            </a:ext>
          </a:extLst>
        </xdr:cNvPr>
        <xdr:cNvSpPr txBox="1"/>
      </xdr:nvSpPr>
      <xdr:spPr>
        <a:xfrm>
          <a:off x="2060864" y="19829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t-BR"/>
        </a:p>
      </xdr:txBody>
    </xdr:sp>
    <xdr:clientData/>
  </xdr:oneCellAnchor>
  <xdr:oneCellAnchor>
    <xdr:from>
      <xdr:col>2</xdr:col>
      <xdr:colOff>25978</xdr:colOff>
      <xdr:row>14</xdr:row>
      <xdr:rowOff>17318</xdr:rowOff>
    </xdr:from>
    <xdr:ext cx="7069179" cy="264560"/>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294410" y="1783773"/>
          <a:ext cx="706917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100" b="1"/>
            <a:t>0060 – Alteração de Cadastro dos Ativos de IP (Exclusiva para Terceiro Legalmente Habilitado dos Grupos 0832 e 0807</a:t>
          </a:r>
        </a:p>
      </xdr:txBody>
    </xdr:sp>
    <xdr:clientData/>
  </xdr:oneCellAnchor>
  <xdr:oneCellAnchor>
    <xdr:from>
      <xdr:col>3</xdr:col>
      <xdr:colOff>8659</xdr:colOff>
      <xdr:row>16</xdr:row>
      <xdr:rowOff>17317</xdr:rowOff>
    </xdr:from>
    <xdr:ext cx="7394864" cy="781240"/>
    <xdr:sp macro="" textlink="">
      <xdr:nvSpPr>
        <xdr:cNvPr id="5" name="CaixaDeTexto 4">
          <a:extLst>
            <a:ext uri="{FF2B5EF4-FFF2-40B4-BE49-F238E27FC236}">
              <a16:creationId xmlns:a16="http://schemas.microsoft.com/office/drawing/2014/main" id="{00000000-0008-0000-0200-000005000000}"/>
            </a:ext>
          </a:extLst>
        </xdr:cNvPr>
        <xdr:cNvSpPr txBox="1"/>
      </xdr:nvSpPr>
      <xdr:spPr>
        <a:xfrm>
          <a:off x="311727" y="2182090"/>
          <a:ext cx="7394864" cy="78124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1100" b="0">
              <a:solidFill>
                <a:schemeClr val="tx1"/>
              </a:solidFill>
              <a:effectLst/>
              <a:latin typeface="+mn-lt"/>
              <a:ea typeface="+mn-ea"/>
              <a:cs typeface="+mn-cs"/>
            </a:rPr>
            <a:t>ATENÇÃO: Os campos assinalados com * são de preenchimento obrigatório. As solicitações dos Municípios relacionadas às</a:t>
          </a:r>
        </a:p>
        <a:p>
          <a:r>
            <a:rPr lang="pt-BR" sz="1100" b="0">
              <a:solidFill>
                <a:schemeClr val="tx1"/>
              </a:solidFill>
              <a:effectLst/>
              <a:latin typeface="+mn-lt"/>
              <a:ea typeface="+mn-ea"/>
              <a:cs typeface="+mn-cs"/>
            </a:rPr>
            <a:t>obras de alteração dos ativos de IP </a:t>
          </a:r>
          <a:r>
            <a:rPr lang="pt-BR" sz="1100" b="1" u="sng">
              <a:solidFill>
                <a:schemeClr val="tx1"/>
              </a:solidFill>
              <a:effectLst/>
              <a:latin typeface="+mn-lt"/>
              <a:ea typeface="+mn-ea"/>
              <a:cs typeface="+mn-cs"/>
            </a:rPr>
            <a:t>que geram modificações na rede de distribuição</a:t>
          </a:r>
          <a:r>
            <a:rPr lang="pt-BR" sz="1100" b="0">
              <a:solidFill>
                <a:schemeClr val="tx1"/>
              </a:solidFill>
              <a:effectLst/>
              <a:latin typeface="+mn-lt"/>
              <a:ea typeface="+mn-ea"/>
              <a:cs typeface="+mn-cs"/>
            </a:rPr>
            <a:t> de energia elétrica serão conduzidas</a:t>
          </a:r>
          <a:endParaRPr lang="pt-BR" sz="1100" b="1">
            <a:solidFill>
              <a:schemeClr val="tx1"/>
            </a:solidFill>
            <a:effectLst/>
            <a:latin typeface="+mn-lt"/>
            <a:ea typeface="+mn-ea"/>
            <a:cs typeface="+mn-cs"/>
          </a:endParaRPr>
        </a:p>
        <a:p>
          <a:r>
            <a:rPr lang="pt-BR" sz="1100" b="0">
              <a:solidFill>
                <a:schemeClr val="tx1"/>
              </a:solidFill>
              <a:effectLst/>
              <a:latin typeface="+mn-lt"/>
              <a:ea typeface="+mn-ea"/>
              <a:cs typeface="+mn-cs"/>
            </a:rPr>
            <a:t>como “Solicitação de Análise de Documentos de Incorporação de obra e comprovação de custos pelo interessado”,</a:t>
          </a:r>
        </a:p>
        <a:p>
          <a:r>
            <a:rPr lang="pt-BR" sz="1100" b="0">
              <a:solidFill>
                <a:schemeClr val="tx1"/>
              </a:solidFill>
              <a:effectLst/>
              <a:latin typeface="+mn-lt"/>
              <a:ea typeface="+mn-ea"/>
              <a:cs typeface="+mn-cs"/>
            </a:rPr>
            <a:t> medida 0200 (Processo PART).</a:t>
          </a:r>
          <a:endParaRPr lang="pt-BR" sz="1100" b="1">
            <a:solidFill>
              <a:schemeClr val="tx1"/>
            </a:solidFill>
            <a:effectLst/>
            <a:latin typeface="+mn-lt"/>
            <a:ea typeface="+mn-ea"/>
            <a:cs typeface="+mn-cs"/>
          </a:endParaRPr>
        </a:p>
      </xdr:txBody>
    </xdr:sp>
    <xdr:clientData/>
  </xdr:oneCellAnchor>
  <mc:AlternateContent xmlns:mc="http://schemas.openxmlformats.org/markup-compatibility/2006">
    <mc:Choice xmlns:a14="http://schemas.microsoft.com/office/drawing/2010/main" Requires="a14">
      <xdr:twoCellAnchor editAs="oneCell">
        <xdr:from>
          <xdr:col>17</xdr:col>
          <xdr:colOff>114300</xdr:colOff>
          <xdr:row>36</xdr:row>
          <xdr:rowOff>28575</xdr:rowOff>
        </xdr:from>
        <xdr:to>
          <xdr:col>21</xdr:col>
          <xdr:colOff>47625</xdr:colOff>
          <xdr:row>36</xdr:row>
          <xdr:rowOff>247650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2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36</xdr:row>
          <xdr:rowOff>38100</xdr:rowOff>
        </xdr:from>
        <xdr:to>
          <xdr:col>29</xdr:col>
          <xdr:colOff>104775</xdr:colOff>
          <xdr:row>36</xdr:row>
          <xdr:rowOff>247650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2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17</xdr:col>
      <xdr:colOff>285751</xdr:colOff>
      <xdr:row>36</xdr:row>
      <xdr:rowOff>17318</xdr:rowOff>
    </xdr:from>
    <xdr:ext cx="1389098" cy="264560"/>
    <xdr:sp macro="" textlink="">
      <xdr:nvSpPr>
        <xdr:cNvPr id="4" name="CaixaDeTexto 3">
          <a:extLst>
            <a:ext uri="{FF2B5EF4-FFF2-40B4-BE49-F238E27FC236}">
              <a16:creationId xmlns:a16="http://schemas.microsoft.com/office/drawing/2014/main" id="{00000000-0008-0000-0200-000004000000}"/>
            </a:ext>
          </a:extLst>
        </xdr:cNvPr>
        <xdr:cNvSpPr txBox="1"/>
      </xdr:nvSpPr>
      <xdr:spPr>
        <a:xfrm>
          <a:off x="4130387" y="4546023"/>
          <a:ext cx="13890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100"/>
            <a:t>Redução</a:t>
          </a:r>
          <a:r>
            <a:rPr lang="pt-BR" sz="1100" baseline="0"/>
            <a:t> de potência</a:t>
          </a:r>
          <a:endParaRPr lang="pt-BR" sz="1100"/>
        </a:p>
      </xdr:txBody>
    </xdr:sp>
    <xdr:clientData/>
  </xdr:oneCellAnchor>
  <xdr:oneCellAnchor>
    <xdr:from>
      <xdr:col>28</xdr:col>
      <xdr:colOff>290946</xdr:colOff>
      <xdr:row>36</xdr:row>
      <xdr:rowOff>13855</xdr:rowOff>
    </xdr:from>
    <xdr:ext cx="1426801" cy="264560"/>
    <xdr:sp macro="" textlink="">
      <xdr:nvSpPr>
        <xdr:cNvPr id="9" name="CaixaDeTexto 8">
          <a:extLst>
            <a:ext uri="{FF2B5EF4-FFF2-40B4-BE49-F238E27FC236}">
              <a16:creationId xmlns:a16="http://schemas.microsoft.com/office/drawing/2014/main" id="{00000000-0008-0000-0200-000009000000}"/>
            </a:ext>
          </a:extLst>
        </xdr:cNvPr>
        <xdr:cNvSpPr txBox="1"/>
      </xdr:nvSpPr>
      <xdr:spPr>
        <a:xfrm>
          <a:off x="6031923" y="4542560"/>
          <a:ext cx="142680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100"/>
            <a:t>Aumento</a:t>
          </a:r>
          <a:r>
            <a:rPr lang="pt-BR" sz="1100" baseline="0"/>
            <a:t> de potência</a:t>
          </a:r>
          <a:endParaRPr lang="pt-BR" sz="1100"/>
        </a:p>
      </xdr:txBody>
    </xdr:sp>
    <xdr:clientData/>
  </xdr:oneCellAnchor>
  <mc:AlternateContent xmlns:mc="http://schemas.openxmlformats.org/markup-compatibility/2006">
    <mc:Choice xmlns:a14="http://schemas.microsoft.com/office/drawing/2010/main" Requires="a14">
      <xdr:twoCellAnchor editAs="oneCell">
        <xdr:from>
          <xdr:col>4</xdr:col>
          <xdr:colOff>0</xdr:colOff>
          <xdr:row>179</xdr:row>
          <xdr:rowOff>19050</xdr:rowOff>
        </xdr:from>
        <xdr:to>
          <xdr:col>7</xdr:col>
          <xdr:colOff>123825</xdr:colOff>
          <xdr:row>180</xdr:row>
          <xdr:rowOff>28575</xdr:rowOff>
        </xdr:to>
        <xdr:sp macro="" textlink="">
          <xdr:nvSpPr>
            <xdr:cNvPr id="11295" name="Check Box 31" hidden="1">
              <a:extLst>
                <a:ext uri="{63B3BB69-23CF-44E3-9099-C40C66FF867C}">
                  <a14:compatExt spid="_x0000_s11295"/>
                </a:ext>
                <a:ext uri="{FF2B5EF4-FFF2-40B4-BE49-F238E27FC236}">
                  <a16:creationId xmlns:a16="http://schemas.microsoft.com/office/drawing/2014/main" id="{00000000-0008-0000-02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179</xdr:row>
          <xdr:rowOff>19050</xdr:rowOff>
        </xdr:from>
        <xdr:to>
          <xdr:col>12</xdr:col>
          <xdr:colOff>238125</xdr:colOff>
          <xdr:row>180</xdr:row>
          <xdr:rowOff>38100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02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5</xdr:col>
      <xdr:colOff>121228</xdr:colOff>
      <xdr:row>156</xdr:row>
      <xdr:rowOff>0</xdr:rowOff>
    </xdr:from>
    <xdr:ext cx="606705" cy="264560"/>
    <xdr:sp macro="" textlink="">
      <xdr:nvSpPr>
        <xdr:cNvPr id="12" name="CaixaDeTexto 11">
          <a:extLst>
            <a:ext uri="{FF2B5EF4-FFF2-40B4-BE49-F238E27FC236}">
              <a16:creationId xmlns:a16="http://schemas.microsoft.com/office/drawing/2014/main" id="{00000000-0008-0000-0200-00000C000000}"/>
            </a:ext>
          </a:extLst>
        </xdr:cNvPr>
        <xdr:cNvSpPr txBox="1"/>
      </xdr:nvSpPr>
      <xdr:spPr>
        <a:xfrm>
          <a:off x="796637" y="12451773"/>
          <a:ext cx="60670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100"/>
            <a:t>Projeto</a:t>
          </a:r>
        </a:p>
      </xdr:txBody>
    </xdr:sp>
    <xdr:clientData/>
  </xdr:oneCellAnchor>
  <xdr:oneCellAnchor>
    <xdr:from>
      <xdr:col>12</xdr:col>
      <xdr:colOff>65809</xdr:colOff>
      <xdr:row>156</xdr:row>
      <xdr:rowOff>0</xdr:rowOff>
    </xdr:from>
    <xdr:ext cx="2358403" cy="264560"/>
    <xdr:sp macro="" textlink="">
      <xdr:nvSpPr>
        <xdr:cNvPr id="13" name="CaixaDeTexto 12">
          <a:extLst>
            <a:ext uri="{FF2B5EF4-FFF2-40B4-BE49-F238E27FC236}">
              <a16:creationId xmlns:a16="http://schemas.microsoft.com/office/drawing/2014/main" id="{00000000-0008-0000-0200-00000D000000}"/>
            </a:ext>
          </a:extLst>
        </xdr:cNvPr>
        <xdr:cNvSpPr txBox="1"/>
      </xdr:nvSpPr>
      <xdr:spPr>
        <a:xfrm>
          <a:off x="2698173" y="12451773"/>
          <a:ext cx="235840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t-BR" sz="1100"/>
            <a:t>Croqui com tela do G-Dis</a:t>
          </a:r>
          <a:r>
            <a:rPr lang="pt-BR" sz="1100" baseline="0"/>
            <a:t> GE (GEMINI)</a:t>
          </a:r>
          <a:endParaRPr lang="pt-BR" sz="1100"/>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B2:AO66" totalsRowShown="0">
  <autoFilter ref="B2:AO66" xr:uid="{00000000-0009-0000-0100-000001000000}"/>
  <tableColumns count="40">
    <tableColumn id="1" xr3:uid="{00000000-0010-0000-0000-000001000000}" name="ADMINISTRAÇÃO PÚBLICA DIRETA OU AUTÁRQUICA"/>
    <tableColumn id="2" xr3:uid="{00000000-0010-0000-0000-000002000000}" name="AGRICULTURA E CRIAÇÃO ANIMAL"/>
    <tableColumn id="3" xr3:uid="{00000000-0010-0000-0000-000003000000}" name="COMÉRCIO ATACADISTA"/>
    <tableColumn id="4" xr3:uid="{00000000-0010-0000-0000-000004000000}" name="COMÉRCIO VAREJISTA"/>
    <tableColumn id="5" xr3:uid="{00000000-0010-0000-0000-000005000000}" name="COMÉRCIO, INCORPORAÇÃO E LOTEAMENTO E ADMINISTRAÇÃO DE IMÓVIES"/>
    <tableColumn id="6" xr3:uid="{00000000-0010-0000-0000-000006000000}" name="COOPERATIVAS"/>
    <tableColumn id="7" xr3:uid="{00000000-0010-0000-0000-000007000000}" name="ENTIDADES FINANCEIRAS"/>
    <tableColumn id="8" xr3:uid="{00000000-0010-0000-0000-000008000000}" name="FUNDAÇÕES, ENTIDADES E ASSOCIAÇÕES DE FINS NÃO LUCRATIVOS"/>
    <tableColumn id="9" xr3:uid="{00000000-0010-0000-0000-000009000000}" name="INDÚSTRIA DE BEBIDAS"/>
    <tableColumn id="10" xr3:uid="{00000000-0010-0000-0000-00000A000000}" name="INDÚSTRIA DE BORRACHA"/>
    <tableColumn id="11" xr3:uid="{00000000-0010-0000-0000-00000B000000}" name="INDÚSTRIA DE CELULOSE, PAPEL E PAPELÃO"/>
    <tableColumn id="12" xr3:uid="{00000000-0010-0000-0000-00000C000000}" name="INDÚSTRIA DE CONSTRUÇÃO"/>
    <tableColumn id="13" xr3:uid="{00000000-0010-0000-0000-00000D000000}" name="INDÚSTRIA DE COUROS, PELES E PRODUTOS SIMILARES"/>
    <tableColumn id="14" xr3:uid="{00000000-0010-0000-0000-00000E000000}" name="INDÚSTRIA DE EDITORIA E GRÁFICA"/>
    <tableColumn id="15" xr3:uid="{00000000-0010-0000-0000-00000F000000}" name="INDÚSTRIA DE EXTRAÇÃO E TRATAMENTO DE MINERAIS"/>
    <tableColumn id="16" xr3:uid="{00000000-0010-0000-0000-000010000000}" name="INDÚSTRIA DE FUMO"/>
    <tableColumn id="17" xr3:uid="{00000000-0010-0000-0000-000011000000}" name="INDÚSTRIA DE MADEIRA"/>
    <tableColumn id="18" xr3:uid="{00000000-0010-0000-0000-000012000000}" name="INDÚSTRIA DE MATERIAL DE TRANSPORTE"/>
    <tableColumn id="19" xr3:uid="{00000000-0010-0000-0000-000013000000}" name="INDÚSTRIA DE MATERIAL ELÉTRICO E DE COMUNICAÇÕES"/>
    <tableColumn id="20" xr3:uid="{00000000-0010-0000-0000-000014000000}" name="INDÚSTRIA DE MOBILIÁRIO"/>
    <tableColumn id="21" xr3:uid="{00000000-0010-0000-0000-000015000000}" name="INDÚSTRIA DE PRODUTOS - MEDICAMENTOS"/>
    <tableColumn id="22" xr3:uid="{00000000-0010-0000-0000-000016000000}" name="INDÚSTRIA DE PRODUTOS - PETRÓLEO"/>
    <tableColumn id="23" xr3:uid="{00000000-0010-0000-0000-000017000000}" name="INDÚSTRIA DE PRODUTOS ALIMENTARES"/>
    <tableColumn id="24" xr3:uid="{00000000-0010-0000-0000-000018000000}" name="INDÚSTRIA DE PRODUTOS DE MATERIAIS PLÁSTICOS"/>
    <tableColumn id="25" xr3:uid="{00000000-0010-0000-0000-000019000000}" name="INDÚSTRIA DE PRODUTOS DE MINERAIS NÃO-METÁLICOS"/>
    <tableColumn id="26" xr3:uid="{00000000-0010-0000-0000-00001A000000}" name="INDÚSTRIA DE UTILIDADE PÚBLICA"/>
    <tableColumn id="27" xr3:uid="{00000000-0010-0000-0000-00001B000000}" name="INDÚSTRIA DE VESTUÁRIO, CALÇADOS E ARTEFATOS DE TECIDOS"/>
    <tableColumn id="28" xr3:uid="{00000000-0010-0000-0000-00001C000000}" name="INDÚSTRIA MECÂNICA"/>
    <tableColumn id="29" xr3:uid="{00000000-0010-0000-0000-00001D000000}" name="INDÚSTRIA METALÚRGICA"/>
    <tableColumn id="30" xr3:uid="{00000000-0010-0000-0000-00001E000000}" name="INDÚSTRIA QUÍMICA / INDÚSTRIA DE PERFUMARIAS, SABÕES E VELAS"/>
    <tableColumn id="31" xr3:uid="{00000000-0010-0000-0000-00001F000000}" name="INDÚSTRIA TEXTIL"/>
    <tableColumn id="32" xr3:uid="{00000000-0010-0000-0000-000020000000}" name="INDÚSTRIAS DIVERSAS"/>
    <tableColumn id="33" xr3:uid="{00000000-0010-0000-0000-000021000000}" name="RESIDENCIAL"/>
    <tableColumn id="34" xr3:uid="{00000000-0010-0000-0000-000022000000}" name="SERVIÇOS COMERCIAIS"/>
    <tableColumn id="35" xr3:uid="{00000000-0010-0000-0000-000023000000}" name="SERVIÇOS DE ALOJAMENTO E ALIMENTAÇÃO"/>
    <tableColumn id="36" xr3:uid="{00000000-0010-0000-0000-000024000000}" name="SERVIÇOS DE COMUNICAÇÕES"/>
    <tableColumn id="37" xr3:uid="{00000000-0010-0000-0000-000025000000}" name="SERVIÇOS DE DIVERSÃO"/>
    <tableColumn id="38" xr3:uid="{00000000-0010-0000-0000-000026000000}" name="SERVIÇOS DE REPARAÇÃO, MANUTENÇÃO E CONSERVAÇÃO"/>
    <tableColumn id="39" xr3:uid="{00000000-0010-0000-0000-000027000000}" name="SERVIÇOS DE TRANSPORTE"/>
    <tableColumn id="40" xr3:uid="{00000000-0010-0000-0000-000028000000}" name="SERVIÇOS PESSOAI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BL_CABOS_POR_TP_REDE" displayName="TBL_CABOS_POR_TP_REDE" ref="B3:S31" totalsRowShown="0">
  <autoFilter ref="B3:S31" xr:uid="{00000000-0009-0000-0100-000003000000}"/>
  <tableColumns count="18">
    <tableColumn id="1" xr3:uid="{00000000-0010-0000-0100-000001000000}" name="CONVENCIONALPRIMARIA MONOFASICA"/>
    <tableColumn id="2" xr3:uid="{00000000-0010-0000-0100-000002000000}" name="CONVENCIONALPRIMARIA BIFASICA"/>
    <tableColumn id="3" xr3:uid="{00000000-0010-0000-0100-000003000000}" name="CONVENCIONALPRIMARIA TRIFASICA"/>
    <tableColumn id="4" xr3:uid="{00000000-0010-0000-0100-000004000000}" name="CONVENCIONALSECUNDARIA BIFASICA"/>
    <tableColumn id="5" xr3:uid="{00000000-0010-0000-0100-000005000000}" name="CONVENCIONALSECUNDARIA MONOFASICA"/>
    <tableColumn id="6" xr3:uid="{00000000-0010-0000-0100-000006000000}" name="CONVENCIONALSECUNDARIA - NEUTRO"/>
    <tableColumn id="9" xr3:uid="{00000000-0010-0000-0100-000009000000}" name="CONVENCIONALSECUNDARIA TRIFASICA"/>
    <tableColumn id="8" xr3:uid="{00000000-0010-0000-0100-000008000000}" name="ISOLADASUBTERRANEA BIFASICA"/>
    <tableColumn id="12" xr3:uid="{00000000-0010-0000-0100-00000C000000}" name="ISOLADASUBTERRANEA TRIFASICA"/>
    <tableColumn id="11" xr3:uid="{00000000-0010-0000-0100-00000B000000}" name="ISOLADASUBTERRANEA MONOFASICA"/>
    <tableColumn id="20" xr3:uid="{00000000-0010-0000-0100-000014000000}" name="PROTEGIDAPRIMARIA MONOFASICA"/>
    <tableColumn id="17" xr3:uid="{00000000-0010-0000-0100-000011000000}" name="PROTEGIDAPRIMARIA BIFASICA"/>
    <tableColumn id="18" xr3:uid="{00000000-0010-0000-0100-000012000000}" name="PROTEGIDAPRIMARIA TRIFASICA"/>
    <tableColumn id="14" xr3:uid="{00000000-0010-0000-0100-00000E000000}" name="SUBTERRANEA - RDSPRIMARIA MONOFASICA"/>
    <tableColumn id="25" xr3:uid="{00000000-0010-0000-0100-000019000000}" name="SUBTERRANEA - RDSPRIMARIA TRIFASICA"/>
    <tableColumn id="26" xr3:uid="{00000000-0010-0000-0100-00001A000000}" name="SUBTERRANEA - RDSSECUNDARIA BIFASICA"/>
    <tableColumn id="23" xr3:uid="{00000000-0010-0000-0100-000017000000}" name="SUBTERRANEA - RDSSECUNDARIA MONOFASICA"/>
    <tableColumn id="24" xr3:uid="{00000000-0010-0000-0100-000018000000}" name="SUBTERRANEA - RDSSECUNDARIA TRIFASICA"/>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2000000}" name="TBL_TIPOS_REDE" displayName="TBL_TIPOS_REDE" ref="Y3:AB11" totalsRowShown="0">
  <autoFilter ref="Y3:AB11" xr:uid="{00000000-0009-0000-0100-000007000000}"/>
  <tableColumns count="4">
    <tableColumn id="1" xr3:uid="{00000000-0010-0000-0200-000001000000}" name="CONVENCIONAL"/>
    <tableColumn id="2" xr3:uid="{00000000-0010-0000-0200-000002000000}" name="SUBTERRANEA - RDS"/>
    <tableColumn id="3" xr3:uid="{00000000-0010-0000-0200-000003000000}" name="PROTEGIDA"/>
    <tableColumn id="4" xr3:uid="{00000000-0010-0000-0200-000004000000}" name="ISOLADA"/>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2:O87"/>
  <sheetViews>
    <sheetView topLeftCell="A2" workbookViewId="0">
      <selection activeCell="G2" sqref="G2"/>
    </sheetView>
  </sheetViews>
  <sheetFormatPr defaultRowHeight="15" x14ac:dyDescent="0.25"/>
  <cols>
    <col min="1" max="1" width="10.85546875" bestFit="1" customWidth="1"/>
    <col min="2" max="2" width="32.28515625" bestFit="1" customWidth="1"/>
    <col min="3" max="3" width="12.42578125" bestFit="1" customWidth="1"/>
    <col min="5" max="5" width="56.85546875" bestFit="1" customWidth="1"/>
    <col min="7" max="9" width="12.42578125" bestFit="1" customWidth="1"/>
  </cols>
  <sheetData>
    <row r="2" spans="1:10" x14ac:dyDescent="0.25">
      <c r="A2">
        <v>0</v>
      </c>
      <c r="B2" t="s">
        <v>2468</v>
      </c>
      <c r="C2">
        <f>IF(OR('1 - Solicitação - IP'!G7="",LEN('1 - Solicitação - IP'!G7)&lt;&gt;10),1,0)</f>
        <v>1</v>
      </c>
      <c r="E2" s="71" t="str">
        <f>IF(C2=1,B2&amp; ", ","")</f>
        <v xml:space="preserve">Número da NS, </v>
      </c>
    </row>
    <row r="3" spans="1:10" x14ac:dyDescent="0.25">
      <c r="B3" t="s">
        <v>2044</v>
      </c>
      <c r="C3">
        <f>IF(AND('1 - Solicitação - IP'!D25&lt;&gt;"Sim",'1 - Solicitação - IP'!D25&lt;&gt;"Não"),1,0)</f>
        <v>0</v>
      </c>
    </row>
    <row r="4" spans="1:10" x14ac:dyDescent="0.25">
      <c r="A4">
        <v>1</v>
      </c>
      <c r="B4" t="s">
        <v>2045</v>
      </c>
      <c r="C4">
        <f>IF('1 - Solicitação - IP'!I31="",1,
IF('1 - Solicitação - IP'!AF31="",1,
IF('1 - Solicitação - IP'!Q33="",1,
IF('1 - Solicitação - IP'!AF33="",1,
IF('1 - Solicitação - IP'!I35="",1,
IF(J4=1,1,0
))))))</f>
        <v>1</v>
      </c>
      <c r="E4" s="71" t="str">
        <f t="shared" ref="E4:E10" si="0">IF(C4=1,B4&amp; ", ","")</f>
        <v xml:space="preserve">Dados da obra, </v>
      </c>
      <c r="G4" s="72" t="b">
        <v>1</v>
      </c>
      <c r="H4" s="72" t="b">
        <v>0</v>
      </c>
      <c r="J4">
        <f>IF(AND(G4=TRUE,H4=TRUE),1,
IF(AND(G4=FALSE,H4=FALSE),1,0))</f>
        <v>0</v>
      </c>
    </row>
    <row r="6" spans="1:10" x14ac:dyDescent="0.25">
      <c r="A6">
        <v>2</v>
      </c>
      <c r="B6" t="s">
        <v>2051</v>
      </c>
      <c r="C6">
        <f>IF(OR('1 - Solicitação - IP'!S71="",'1 - Solicitação - IP'!K73="",'1 - Solicitação - IP'!P75="",'1 - Solicitação - IP'!G75="",'1 - Solicitação - IP'!K77="",'1 - Solicitação - IP'!G79="",'1 - Solicitação - IP'!AD79=""),1,0)</f>
        <v>1</v>
      </c>
      <c r="E6" s="71" t="str">
        <f t="shared" si="0"/>
        <v xml:space="preserve">Nome TLH e Testemunhas, </v>
      </c>
    </row>
    <row r="7" spans="1:10" x14ac:dyDescent="0.25">
      <c r="A7">
        <v>3</v>
      </c>
      <c r="B7" t="s">
        <v>2046</v>
      </c>
      <c r="C7">
        <f>IF('1 - Solicitação - IP'!P83="",1,0)</f>
        <v>1</v>
      </c>
      <c r="E7" s="71" t="str">
        <f t="shared" si="0"/>
        <v xml:space="preserve">Prazo, </v>
      </c>
    </row>
    <row r="8" spans="1:10" x14ac:dyDescent="0.25">
      <c r="A8">
        <v>4</v>
      </c>
      <c r="B8" t="s">
        <v>2047</v>
      </c>
      <c r="C8">
        <f>IF(OR('1 - Solicitação - IP'!H90="",'1 - Solicitação - IP'!H92="",'1 - Solicitação - IP'!Q92="",'1 - Solicitação - IP'!AB92=""),1,0)</f>
        <v>1</v>
      </c>
      <c r="E8" s="71" t="str">
        <f t="shared" si="0"/>
        <v xml:space="preserve">TLH contratado, </v>
      </c>
    </row>
    <row r="9" spans="1:10" x14ac:dyDescent="0.25">
      <c r="A9">
        <v>5</v>
      </c>
      <c r="B9" t="s">
        <v>2048</v>
      </c>
      <c r="C9">
        <f>IF(OR(OR('1 - Solicitação - IP'!M99="",'1 - Solicitação - IP'!G101="",'1 - Solicitação - IP'!H107=""),AND('1 - Solicitação - IP'!W105="",'1 - Solicitação - IP'!AF105="")),1,0)</f>
        <v>1</v>
      </c>
      <c r="E9" s="71" t="str">
        <f t="shared" si="0"/>
        <v xml:space="preserve">Dados consumidor, </v>
      </c>
    </row>
    <row r="10" spans="1:10" x14ac:dyDescent="0.25">
      <c r="B10" t="s">
        <v>2052</v>
      </c>
      <c r="C10">
        <f>IF('1 - Solicitação - IP'!AB92='1 - Solicitação - IP'!H107,1,0)</f>
        <v>1</v>
      </c>
      <c r="E10" s="71" t="str">
        <f t="shared" si="0"/>
        <v xml:space="preserve">Email do cliente é o mesmo do TLH ou não foram informados, </v>
      </c>
    </row>
    <row r="17" spans="1:13" x14ac:dyDescent="0.25">
      <c r="B17" t="s">
        <v>2469</v>
      </c>
      <c r="C17" s="72" t="b">
        <v>0</v>
      </c>
      <c r="E17" s="71" t="str">
        <f>IF(OR(C17=TRUE,C18=TRUE),"","forma de apresentação dos dados técnicos")</f>
        <v>forma de apresentação dos dados técnicos</v>
      </c>
    </row>
    <row r="18" spans="1:13" x14ac:dyDescent="0.25">
      <c r="B18" t="s">
        <v>2470</v>
      </c>
      <c r="C18" s="72" t="b">
        <v>0</v>
      </c>
    </row>
    <row r="20" spans="1:13" x14ac:dyDescent="0.25">
      <c r="C20">
        <f>SUM(C2:C16)</f>
        <v>7</v>
      </c>
      <c r="E20" t="str">
        <f>IF(C20=0,"Os dados foram preenchidos corretamente","Há inconsistência no preenchimento. Verifique os campos relativos a: "&amp;_xlfn.CONCAT(E2:E17))</f>
        <v>Há inconsistência no preenchimento. Verifique os campos relativos a: Número da NS, Dados da obra, Nome TLH e Testemunhas, Prazo, TLH contratado, Dados consumidor, Email do cliente é o mesmo do TLH ou não foram informados, forma de apresentação dos dados técnicos</v>
      </c>
    </row>
    <row r="28" spans="1:13" x14ac:dyDescent="0.25">
      <c r="B28" t="s">
        <v>2064</v>
      </c>
    </row>
    <row r="30" spans="1:13" ht="15.75" x14ac:dyDescent="0.25">
      <c r="A30" s="39"/>
      <c r="B30" s="40"/>
    </row>
    <row r="31" spans="1:13" ht="15.75" x14ac:dyDescent="0.25">
      <c r="A31" s="39" t="s">
        <v>2053</v>
      </c>
      <c r="B31" s="40" t="e">
        <f>'1 - Solicitação - IP'!#REF!</f>
        <v>#REF!</v>
      </c>
    </row>
    <row r="32" spans="1:13" x14ac:dyDescent="0.25">
      <c r="A32" s="41" t="s">
        <v>2053</v>
      </c>
      <c r="B32" s="42">
        <f>IFERROR(MID($B$31,LEN($B$31)-B33,1),0)</f>
        <v>0</v>
      </c>
      <c r="C32" s="42">
        <f>IFERROR(MID($B$31,LEN($B$31)-C33,1),0)</f>
        <v>0</v>
      </c>
      <c r="D32" s="42">
        <f t="shared" ref="D32:L32" si="1">IFERROR(MID($B$31,LEN($B$31)-D33,1),0)</f>
        <v>0</v>
      </c>
      <c r="E32" s="42">
        <f t="shared" si="1"/>
        <v>0</v>
      </c>
      <c r="F32" s="42">
        <f t="shared" si="1"/>
        <v>0</v>
      </c>
      <c r="G32" s="42">
        <f t="shared" si="1"/>
        <v>0</v>
      </c>
      <c r="H32" s="42">
        <f t="shared" si="1"/>
        <v>0</v>
      </c>
      <c r="I32" s="42">
        <f t="shared" si="1"/>
        <v>0</v>
      </c>
      <c r="J32" s="42">
        <f t="shared" si="1"/>
        <v>0</v>
      </c>
      <c r="K32" s="42">
        <f t="shared" si="1"/>
        <v>0</v>
      </c>
      <c r="L32" s="42">
        <f t="shared" si="1"/>
        <v>0</v>
      </c>
      <c r="M32" s="42"/>
    </row>
    <row r="33" spans="1:15" x14ac:dyDescent="0.25">
      <c r="A33" s="41" t="s">
        <v>2054</v>
      </c>
      <c r="B33" s="42">
        <v>10</v>
      </c>
      <c r="C33" s="42">
        <v>9</v>
      </c>
      <c r="D33" s="42">
        <v>8</v>
      </c>
      <c r="E33" s="42">
        <v>7</v>
      </c>
      <c r="F33" s="42">
        <v>6</v>
      </c>
      <c r="G33" s="42">
        <v>5</v>
      </c>
      <c r="H33" s="42">
        <v>4</v>
      </c>
      <c r="I33" s="42">
        <v>3</v>
      </c>
      <c r="J33" s="42">
        <v>2</v>
      </c>
      <c r="K33" s="41">
        <v>1</v>
      </c>
      <c r="L33" s="41">
        <v>0</v>
      </c>
    </row>
    <row r="34" spans="1:15" x14ac:dyDescent="0.25">
      <c r="A34" s="41" t="s">
        <v>2055</v>
      </c>
      <c r="B34" s="41">
        <f>B33*B32</f>
        <v>0</v>
      </c>
      <c r="C34" s="41">
        <f t="shared" ref="C34:J34" si="2">C33*C32</f>
        <v>0</v>
      </c>
      <c r="D34" s="41">
        <f t="shared" si="2"/>
        <v>0</v>
      </c>
      <c r="E34" s="41">
        <f t="shared" si="2"/>
        <v>0</v>
      </c>
      <c r="F34" s="41">
        <f t="shared" si="2"/>
        <v>0</v>
      </c>
      <c r="G34" s="41">
        <f t="shared" si="2"/>
        <v>0</v>
      </c>
      <c r="H34" s="41">
        <f t="shared" si="2"/>
        <v>0</v>
      </c>
      <c r="I34" s="41">
        <f t="shared" si="2"/>
        <v>0</v>
      </c>
      <c r="J34" s="41">
        <f t="shared" si="2"/>
        <v>0</v>
      </c>
    </row>
    <row r="35" spans="1:15" ht="15.75" x14ac:dyDescent="0.25">
      <c r="A35" s="41" t="s">
        <v>2056</v>
      </c>
      <c r="B35" s="41">
        <f>SUMPRODUCT(B34:J34)</f>
        <v>0</v>
      </c>
      <c r="C35" s="41" t="s">
        <v>2057</v>
      </c>
      <c r="D35" s="41">
        <f>MOD(B35,11)</f>
        <v>0</v>
      </c>
      <c r="E35" s="43" t="s">
        <v>2058</v>
      </c>
      <c r="F35" s="43">
        <f>IF(D35&lt;2,0,11-D35)</f>
        <v>0</v>
      </c>
      <c r="I35" s="44"/>
      <c r="J35" s="44"/>
    </row>
    <row r="36" spans="1:15" x14ac:dyDescent="0.25">
      <c r="A36" s="44"/>
      <c r="B36" s="44"/>
      <c r="C36" s="44"/>
      <c r="D36" s="44"/>
      <c r="E36" s="44"/>
      <c r="F36" s="44"/>
      <c r="G36" s="44"/>
      <c r="H36" s="44"/>
      <c r="I36" s="44"/>
      <c r="J36" s="44"/>
    </row>
    <row r="37" spans="1:15" x14ac:dyDescent="0.25">
      <c r="A37" s="41" t="s">
        <v>2053</v>
      </c>
      <c r="B37" s="42">
        <f>B32</f>
        <v>0</v>
      </c>
      <c r="C37" s="41">
        <f t="shared" ref="C37:L37" si="3">C32</f>
        <v>0</v>
      </c>
      <c r="D37" s="41">
        <f t="shared" si="3"/>
        <v>0</v>
      </c>
      <c r="E37" s="41">
        <f t="shared" si="3"/>
        <v>0</v>
      </c>
      <c r="F37" s="41">
        <f t="shared" si="3"/>
        <v>0</v>
      </c>
      <c r="G37" s="41">
        <f t="shared" si="3"/>
        <v>0</v>
      </c>
      <c r="H37" s="41">
        <f t="shared" si="3"/>
        <v>0</v>
      </c>
      <c r="I37" s="41">
        <f t="shared" si="3"/>
        <v>0</v>
      </c>
      <c r="J37" s="41">
        <f t="shared" si="3"/>
        <v>0</v>
      </c>
      <c r="K37" s="41">
        <f t="shared" si="3"/>
        <v>0</v>
      </c>
      <c r="L37" s="41">
        <f t="shared" si="3"/>
        <v>0</v>
      </c>
    </row>
    <row r="38" spans="1:15" x14ac:dyDescent="0.25">
      <c r="A38" s="41" t="s">
        <v>2054</v>
      </c>
      <c r="B38" s="41">
        <v>11</v>
      </c>
      <c r="C38" s="41">
        <v>10</v>
      </c>
      <c r="D38" s="41">
        <v>9</v>
      </c>
      <c r="E38" s="41">
        <v>8</v>
      </c>
      <c r="F38" s="41">
        <v>7</v>
      </c>
      <c r="G38" s="41">
        <v>6</v>
      </c>
      <c r="H38" s="41">
        <v>5</v>
      </c>
      <c r="I38" s="41">
        <v>4</v>
      </c>
      <c r="J38" s="41">
        <v>3</v>
      </c>
      <c r="K38" s="41">
        <v>2</v>
      </c>
    </row>
    <row r="39" spans="1:15" x14ac:dyDescent="0.25">
      <c r="A39" s="41" t="s">
        <v>2055</v>
      </c>
      <c r="B39" s="41">
        <f>B37*B38</f>
        <v>0</v>
      </c>
      <c r="C39" s="41">
        <f t="shared" ref="C39:K39" si="4">C37*C38</f>
        <v>0</v>
      </c>
      <c r="D39" s="41">
        <f t="shared" si="4"/>
        <v>0</v>
      </c>
      <c r="E39" s="41">
        <f t="shared" si="4"/>
        <v>0</v>
      </c>
      <c r="F39" s="41">
        <f t="shared" si="4"/>
        <v>0</v>
      </c>
      <c r="G39" s="41">
        <f t="shared" si="4"/>
        <v>0</v>
      </c>
      <c r="H39" s="41">
        <f t="shared" si="4"/>
        <v>0</v>
      </c>
      <c r="I39" s="41">
        <f t="shared" si="4"/>
        <v>0</v>
      </c>
      <c r="J39" s="41">
        <f t="shared" si="4"/>
        <v>0</v>
      </c>
      <c r="K39" s="41">
        <f t="shared" si="4"/>
        <v>0</v>
      </c>
    </row>
    <row r="40" spans="1:15" ht="15.75" x14ac:dyDescent="0.25">
      <c r="A40" s="41" t="s">
        <v>2056</v>
      </c>
      <c r="B40" s="41">
        <f>SUM(B39:K39)</f>
        <v>0</v>
      </c>
      <c r="C40" s="41" t="s">
        <v>2057</v>
      </c>
      <c r="D40" s="41">
        <f>MOD(B40,11)</f>
        <v>0</v>
      </c>
      <c r="E40" s="43" t="s">
        <v>2059</v>
      </c>
      <c r="F40" s="43">
        <f>IF(D40&lt;2,0,11-D40)</f>
        <v>0</v>
      </c>
      <c r="G40" s="44"/>
      <c r="H40" s="44"/>
      <c r="I40" s="44"/>
      <c r="J40" s="44"/>
    </row>
    <row r="41" spans="1:15" x14ac:dyDescent="0.25">
      <c r="A41" s="41" t="s">
        <v>2060</v>
      </c>
      <c r="B41" s="45" t="b">
        <f>IF(AND(K32*1=F35,L32*1=F40),TRUE)</f>
        <v>1</v>
      </c>
      <c r="C41" s="44"/>
      <c r="D41" s="44"/>
      <c r="E41" s="44"/>
      <c r="F41" s="44"/>
      <c r="G41" s="44"/>
      <c r="H41" s="44"/>
      <c r="I41" s="44"/>
      <c r="J41" s="44"/>
    </row>
    <row r="42" spans="1:15" ht="15" customHeight="1" x14ac:dyDescent="0.25">
      <c r="A42" s="44"/>
      <c r="B42" s="44"/>
      <c r="C42" s="44"/>
      <c r="D42" s="44"/>
      <c r="E42" s="44"/>
      <c r="F42" s="44"/>
      <c r="G42" s="44"/>
      <c r="H42" s="44"/>
      <c r="I42" s="44"/>
      <c r="J42" s="44"/>
    </row>
    <row r="43" spans="1:15" ht="15.75" x14ac:dyDescent="0.25">
      <c r="A43" s="43" t="s">
        <v>2061</v>
      </c>
      <c r="B43" s="42">
        <f t="array" ref="B43:M43">'1 - Solicitação - IP'!G101:R101</f>
        <v>0</v>
      </c>
      <c r="C43">
        <v>0</v>
      </c>
      <c r="D43">
        <v>0</v>
      </c>
      <c r="E43">
        <v>0</v>
      </c>
      <c r="F43">
        <v>0</v>
      </c>
      <c r="G43">
        <v>0</v>
      </c>
      <c r="H43">
        <v>0</v>
      </c>
      <c r="I43">
        <v>0</v>
      </c>
      <c r="J43">
        <v>0</v>
      </c>
      <c r="K43">
        <v>0</v>
      </c>
      <c r="L43">
        <v>0</v>
      </c>
      <c r="M43">
        <v>0</v>
      </c>
    </row>
    <row r="44" spans="1:15" x14ac:dyDescent="0.25">
      <c r="A44" s="41" t="s">
        <v>2061</v>
      </c>
      <c r="B44" s="42">
        <f>IFERROR(MID($B$43,LEN($B$43)-B45,1),0)</f>
        <v>0</v>
      </c>
      <c r="C44" s="42">
        <f>IFERROR(MID($B$43,LEN($B$43)-C45,1),0)</f>
        <v>0</v>
      </c>
      <c r="D44" s="42">
        <f t="shared" ref="D44:O44" si="5">IFERROR(MID($B$43,LEN($B$43)-D45,1),0)</f>
        <v>0</v>
      </c>
      <c r="E44" s="42">
        <f t="shared" si="5"/>
        <v>0</v>
      </c>
      <c r="F44" s="42">
        <f t="shared" si="5"/>
        <v>0</v>
      </c>
      <c r="G44" s="42">
        <f t="shared" si="5"/>
        <v>0</v>
      </c>
      <c r="H44" s="42">
        <f t="shared" si="5"/>
        <v>0</v>
      </c>
      <c r="I44" s="42">
        <f t="shared" si="5"/>
        <v>0</v>
      </c>
      <c r="J44" s="42">
        <f t="shared" si="5"/>
        <v>0</v>
      </c>
      <c r="K44" s="42">
        <f t="shared" si="5"/>
        <v>0</v>
      </c>
      <c r="L44" s="42">
        <f t="shared" si="5"/>
        <v>0</v>
      </c>
      <c r="M44" s="42">
        <f t="shared" si="5"/>
        <v>0</v>
      </c>
      <c r="N44" s="42">
        <f t="shared" si="5"/>
        <v>0</v>
      </c>
      <c r="O44" s="42" t="str">
        <f t="shared" si="5"/>
        <v>0</v>
      </c>
    </row>
    <row r="45" spans="1:15" x14ac:dyDescent="0.25">
      <c r="A45" s="41" t="s">
        <v>2062</v>
      </c>
      <c r="B45" s="42">
        <v>13</v>
      </c>
      <c r="C45" s="42">
        <v>12</v>
      </c>
      <c r="D45" s="42">
        <v>11</v>
      </c>
      <c r="E45" s="42">
        <v>10</v>
      </c>
      <c r="F45" s="42">
        <v>9</v>
      </c>
      <c r="G45" s="42">
        <v>8</v>
      </c>
      <c r="H45" s="42">
        <v>7</v>
      </c>
      <c r="I45" s="42">
        <v>6</v>
      </c>
      <c r="J45" s="42">
        <v>5</v>
      </c>
      <c r="K45" s="42">
        <v>4</v>
      </c>
      <c r="L45" s="42">
        <v>3</v>
      </c>
      <c r="M45" s="42">
        <v>2</v>
      </c>
      <c r="N45" s="42">
        <v>1</v>
      </c>
      <c r="O45" s="42">
        <v>0</v>
      </c>
    </row>
    <row r="46" spans="1:15" x14ac:dyDescent="0.25">
      <c r="A46" s="41" t="s">
        <v>2063</v>
      </c>
      <c r="B46" s="42">
        <v>5</v>
      </c>
      <c r="C46" s="42">
        <v>4</v>
      </c>
      <c r="D46" s="42">
        <v>3</v>
      </c>
      <c r="E46" s="42">
        <v>2</v>
      </c>
      <c r="F46" s="42">
        <v>9</v>
      </c>
      <c r="G46" s="42">
        <v>8</v>
      </c>
      <c r="H46" s="42">
        <v>7</v>
      </c>
      <c r="I46" s="42">
        <v>6</v>
      </c>
      <c r="J46" s="42">
        <v>5</v>
      </c>
      <c r="K46" s="41">
        <v>4</v>
      </c>
      <c r="L46" s="41">
        <v>3</v>
      </c>
      <c r="M46" s="42">
        <v>2</v>
      </c>
    </row>
    <row r="47" spans="1:15" x14ac:dyDescent="0.25">
      <c r="A47" s="41" t="s">
        <v>2055</v>
      </c>
      <c r="B47" s="41">
        <f>B46*B44</f>
        <v>0</v>
      </c>
      <c r="C47" s="41">
        <f t="shared" ref="C47:M47" si="6">C46*C44</f>
        <v>0</v>
      </c>
      <c r="D47" s="41">
        <f t="shared" si="6"/>
        <v>0</v>
      </c>
      <c r="E47" s="41">
        <f t="shared" si="6"/>
        <v>0</v>
      </c>
      <c r="F47" s="41">
        <f t="shared" si="6"/>
        <v>0</v>
      </c>
      <c r="G47" s="41">
        <f t="shared" si="6"/>
        <v>0</v>
      </c>
      <c r="H47" s="41">
        <f t="shared" si="6"/>
        <v>0</v>
      </c>
      <c r="I47" s="41">
        <f t="shared" si="6"/>
        <v>0</v>
      </c>
      <c r="J47" s="41">
        <f t="shared" si="6"/>
        <v>0</v>
      </c>
      <c r="K47" s="41">
        <f t="shared" si="6"/>
        <v>0</v>
      </c>
      <c r="L47" s="41">
        <f t="shared" si="6"/>
        <v>0</v>
      </c>
      <c r="M47" s="41">
        <f t="shared" si="6"/>
        <v>0</v>
      </c>
    </row>
    <row r="48" spans="1:15" x14ac:dyDescent="0.25">
      <c r="A48" s="41" t="s">
        <v>2056</v>
      </c>
      <c r="B48" s="41">
        <f>SUMPRODUCT(B47:M47)</f>
        <v>0</v>
      </c>
      <c r="C48" s="41" t="s">
        <v>2057</v>
      </c>
      <c r="D48" s="41">
        <f>MOD(B48,11)</f>
        <v>0</v>
      </c>
      <c r="E48" s="41" t="s">
        <v>2058</v>
      </c>
      <c r="F48" s="41">
        <f>IF(D48&lt;2,0,11-D48)</f>
        <v>0</v>
      </c>
      <c r="I48" s="44"/>
      <c r="J48" s="44"/>
    </row>
    <row r="49" spans="1:15" x14ac:dyDescent="0.25">
      <c r="A49" s="44"/>
      <c r="B49" s="44"/>
      <c r="C49" s="44"/>
      <c r="D49" s="44"/>
      <c r="E49" s="44"/>
      <c r="F49" s="44"/>
      <c r="G49" s="44"/>
      <c r="H49" s="44"/>
      <c r="I49" s="44"/>
      <c r="J49" s="44"/>
    </row>
    <row r="50" spans="1:15" x14ac:dyDescent="0.25">
      <c r="A50" s="41" t="s">
        <v>2061</v>
      </c>
      <c r="B50" s="42">
        <f>B44</f>
        <v>0</v>
      </c>
      <c r="C50" s="42">
        <f t="shared" ref="C50:O50" si="7">C44</f>
        <v>0</v>
      </c>
      <c r="D50" s="42">
        <f t="shared" si="7"/>
        <v>0</v>
      </c>
      <c r="E50" s="42">
        <f t="shared" si="7"/>
        <v>0</v>
      </c>
      <c r="F50" s="42">
        <f t="shared" si="7"/>
        <v>0</v>
      </c>
      <c r="G50" s="42">
        <f t="shared" si="7"/>
        <v>0</v>
      </c>
      <c r="H50" s="42">
        <f t="shared" si="7"/>
        <v>0</v>
      </c>
      <c r="I50" s="42">
        <f t="shared" si="7"/>
        <v>0</v>
      </c>
      <c r="J50" s="42">
        <f t="shared" si="7"/>
        <v>0</v>
      </c>
      <c r="K50" s="42">
        <f t="shared" si="7"/>
        <v>0</v>
      </c>
      <c r="L50" s="42">
        <f t="shared" si="7"/>
        <v>0</v>
      </c>
      <c r="M50" s="42">
        <f t="shared" si="7"/>
        <v>0</v>
      </c>
      <c r="N50" s="42">
        <f t="shared" si="7"/>
        <v>0</v>
      </c>
      <c r="O50" s="42" t="str">
        <f t="shared" si="7"/>
        <v>0</v>
      </c>
    </row>
    <row r="51" spans="1:15" x14ac:dyDescent="0.25">
      <c r="A51" s="41" t="s">
        <v>2054</v>
      </c>
      <c r="B51" s="41">
        <v>6</v>
      </c>
      <c r="C51" s="42">
        <v>5</v>
      </c>
      <c r="D51" s="42">
        <v>4</v>
      </c>
      <c r="E51" s="42">
        <v>3</v>
      </c>
      <c r="F51" s="42">
        <v>2</v>
      </c>
      <c r="G51" s="42">
        <v>9</v>
      </c>
      <c r="H51" s="42">
        <v>8</v>
      </c>
      <c r="I51" s="42">
        <v>7</v>
      </c>
      <c r="J51" s="42">
        <v>6</v>
      </c>
      <c r="K51" s="42">
        <v>5</v>
      </c>
      <c r="L51" s="41">
        <v>4</v>
      </c>
      <c r="M51" s="41">
        <v>3</v>
      </c>
      <c r="N51" s="42">
        <v>2</v>
      </c>
    </row>
    <row r="52" spans="1:15" x14ac:dyDescent="0.25">
      <c r="A52" s="41" t="s">
        <v>2055</v>
      </c>
      <c r="B52" s="41">
        <f>B50*B51</f>
        <v>0</v>
      </c>
      <c r="C52" s="41">
        <f t="shared" ref="C52:N52" si="8">C50*C51</f>
        <v>0</v>
      </c>
      <c r="D52" s="41">
        <f t="shared" si="8"/>
        <v>0</v>
      </c>
      <c r="E52" s="41">
        <f t="shared" si="8"/>
        <v>0</v>
      </c>
      <c r="F52" s="41">
        <f t="shared" si="8"/>
        <v>0</v>
      </c>
      <c r="G52" s="41">
        <f t="shared" si="8"/>
        <v>0</v>
      </c>
      <c r="H52" s="41">
        <f t="shared" si="8"/>
        <v>0</v>
      </c>
      <c r="I52" s="41">
        <f t="shared" si="8"/>
        <v>0</v>
      </c>
      <c r="J52" s="41">
        <f t="shared" si="8"/>
        <v>0</v>
      </c>
      <c r="K52" s="41">
        <f t="shared" si="8"/>
        <v>0</v>
      </c>
      <c r="L52" s="41">
        <f t="shared" si="8"/>
        <v>0</v>
      </c>
      <c r="M52" s="41">
        <f t="shared" si="8"/>
        <v>0</v>
      </c>
      <c r="N52" s="41">
        <f t="shared" si="8"/>
        <v>0</v>
      </c>
    </row>
    <row r="53" spans="1:15" x14ac:dyDescent="0.25">
      <c r="A53" s="41" t="s">
        <v>2056</v>
      </c>
      <c r="B53" s="41">
        <f>SUM(B52:N52)</f>
        <v>0</v>
      </c>
      <c r="C53" s="41" t="s">
        <v>2057</v>
      </c>
      <c r="D53" s="41">
        <f>MOD(B53,11)</f>
        <v>0</v>
      </c>
      <c r="E53" s="41" t="s">
        <v>2059</v>
      </c>
      <c r="F53" s="41">
        <f>IF(D53&lt;2,0,11-D53)</f>
        <v>0</v>
      </c>
      <c r="G53" s="44"/>
      <c r="H53" s="44"/>
      <c r="I53" s="44"/>
      <c r="J53" s="44"/>
    </row>
    <row r="54" spans="1:15" x14ac:dyDescent="0.25">
      <c r="A54" s="41" t="s">
        <v>2060</v>
      </c>
      <c r="B54" s="45" t="b">
        <f>IF(AND(N44*1=F48,O44*1=F53),TRUE)</f>
        <v>1</v>
      </c>
      <c r="C54" s="44"/>
      <c r="D54" s="44"/>
      <c r="E54" s="44"/>
      <c r="F54" s="44"/>
      <c r="G54" s="44"/>
      <c r="H54" s="44"/>
      <c r="I54" s="44"/>
      <c r="J54" s="44"/>
    </row>
    <row r="55" spans="1:15" x14ac:dyDescent="0.25">
      <c r="A55" s="44"/>
      <c r="B55" s="44"/>
      <c r="C55" s="44"/>
      <c r="D55" s="44"/>
      <c r="E55" s="44"/>
      <c r="F55" s="44"/>
      <c r="G55" s="44"/>
      <c r="H55" s="44"/>
      <c r="I55" s="44"/>
    </row>
    <row r="58" spans="1:15" x14ac:dyDescent="0.25">
      <c r="B58" t="s">
        <v>2065</v>
      </c>
    </row>
    <row r="60" spans="1:15" ht="15.75" x14ac:dyDescent="0.25">
      <c r="A60" s="39"/>
      <c r="B60" s="40"/>
    </row>
    <row r="61" spans="1:15" ht="15.75" x14ac:dyDescent="0.25">
      <c r="A61" s="39" t="s">
        <v>2053</v>
      </c>
      <c r="B61" s="40">
        <f>'1 - Solicitação - IP'!G75</f>
        <v>0</v>
      </c>
    </row>
    <row r="62" spans="1:15" x14ac:dyDescent="0.25">
      <c r="A62" s="41" t="s">
        <v>2053</v>
      </c>
      <c r="B62" s="42">
        <f>IFERROR(MID($B$61,LEN($B$61)-B63,1),0)</f>
        <v>0</v>
      </c>
      <c r="C62" s="42">
        <f t="shared" ref="C62:L62" si="9">IFERROR(MID($B$61,LEN($B$61)-C63,1),0)</f>
        <v>0</v>
      </c>
      <c r="D62" s="42">
        <f t="shared" si="9"/>
        <v>0</v>
      </c>
      <c r="E62" s="42">
        <f t="shared" si="9"/>
        <v>0</v>
      </c>
      <c r="F62" s="42">
        <f t="shared" si="9"/>
        <v>0</v>
      </c>
      <c r="G62" s="42">
        <f t="shared" si="9"/>
        <v>0</v>
      </c>
      <c r="H62" s="42">
        <f t="shared" si="9"/>
        <v>0</v>
      </c>
      <c r="I62" s="42">
        <f t="shared" si="9"/>
        <v>0</v>
      </c>
      <c r="J62" s="42">
        <f t="shared" si="9"/>
        <v>0</v>
      </c>
      <c r="K62" s="42">
        <f t="shared" si="9"/>
        <v>0</v>
      </c>
      <c r="L62" s="42" t="str">
        <f t="shared" si="9"/>
        <v>0</v>
      </c>
    </row>
    <row r="63" spans="1:15" x14ac:dyDescent="0.25">
      <c r="A63" s="41" t="s">
        <v>2054</v>
      </c>
      <c r="B63" s="42">
        <v>10</v>
      </c>
      <c r="C63" s="42">
        <v>9</v>
      </c>
      <c r="D63" s="42">
        <v>8</v>
      </c>
      <c r="E63" s="42">
        <v>7</v>
      </c>
      <c r="F63" s="42">
        <v>6</v>
      </c>
      <c r="G63" s="42">
        <v>5</v>
      </c>
      <c r="H63" s="42">
        <v>4</v>
      </c>
      <c r="I63" s="42">
        <v>3</v>
      </c>
      <c r="J63" s="42">
        <v>2</v>
      </c>
      <c r="K63" s="41">
        <v>1</v>
      </c>
      <c r="L63" s="41">
        <v>0</v>
      </c>
    </row>
    <row r="64" spans="1:15" x14ac:dyDescent="0.25">
      <c r="A64" s="41" t="s">
        <v>2055</v>
      </c>
      <c r="B64" s="41">
        <f>B63*B62</f>
        <v>0</v>
      </c>
      <c r="C64" s="41">
        <f t="shared" ref="C64:J64" si="10">C63*C62</f>
        <v>0</v>
      </c>
      <c r="D64" s="41">
        <f t="shared" si="10"/>
        <v>0</v>
      </c>
      <c r="E64" s="41">
        <f t="shared" si="10"/>
        <v>0</v>
      </c>
      <c r="F64" s="41">
        <f t="shared" si="10"/>
        <v>0</v>
      </c>
      <c r="G64" s="41">
        <f t="shared" si="10"/>
        <v>0</v>
      </c>
      <c r="H64" s="41">
        <f t="shared" si="10"/>
        <v>0</v>
      </c>
      <c r="I64" s="41">
        <f t="shared" si="10"/>
        <v>0</v>
      </c>
      <c r="J64" s="41">
        <f t="shared" si="10"/>
        <v>0</v>
      </c>
    </row>
    <row r="65" spans="1:13" ht="15.75" x14ac:dyDescent="0.25">
      <c r="A65" s="41" t="s">
        <v>2056</v>
      </c>
      <c r="B65" s="41">
        <f>SUMPRODUCT(B64:J64)</f>
        <v>0</v>
      </c>
      <c r="C65" s="41" t="s">
        <v>2057</v>
      </c>
      <c r="D65" s="41">
        <f>MOD(B65,11)</f>
        <v>0</v>
      </c>
      <c r="E65" s="43" t="s">
        <v>2058</v>
      </c>
      <c r="F65" s="43">
        <f>IF(D65&lt;2,0,11-D65)</f>
        <v>0</v>
      </c>
      <c r="I65" s="44"/>
      <c r="J65" s="44"/>
    </row>
    <row r="66" spans="1:13" x14ac:dyDescent="0.25">
      <c r="A66" s="44"/>
      <c r="B66" s="44"/>
      <c r="C66" s="44"/>
      <c r="D66" s="44"/>
      <c r="E66" s="44"/>
      <c r="F66" s="44"/>
      <c r="G66" s="44"/>
      <c r="H66" s="44"/>
      <c r="I66" s="44"/>
      <c r="J66" s="44"/>
    </row>
    <row r="67" spans="1:13" x14ac:dyDescent="0.25">
      <c r="A67" s="41" t="s">
        <v>2053</v>
      </c>
      <c r="B67" s="42">
        <f>B62</f>
        <v>0</v>
      </c>
      <c r="C67" s="41">
        <f t="shared" ref="C67:L67" si="11">C62</f>
        <v>0</v>
      </c>
      <c r="D67" s="41">
        <f t="shared" si="11"/>
        <v>0</v>
      </c>
      <c r="E67" s="41">
        <f t="shared" si="11"/>
        <v>0</v>
      </c>
      <c r="F67" s="41">
        <f t="shared" si="11"/>
        <v>0</v>
      </c>
      <c r="G67" s="41">
        <f t="shared" si="11"/>
        <v>0</v>
      </c>
      <c r="H67" s="41">
        <f t="shared" si="11"/>
        <v>0</v>
      </c>
      <c r="I67" s="41">
        <f t="shared" si="11"/>
        <v>0</v>
      </c>
      <c r="J67" s="41">
        <f t="shared" si="11"/>
        <v>0</v>
      </c>
      <c r="K67" s="41">
        <f t="shared" si="11"/>
        <v>0</v>
      </c>
      <c r="L67" s="41" t="str">
        <f t="shared" si="11"/>
        <v>0</v>
      </c>
    </row>
    <row r="68" spans="1:13" x14ac:dyDescent="0.25">
      <c r="A68" s="41" t="s">
        <v>2054</v>
      </c>
      <c r="B68" s="41">
        <v>11</v>
      </c>
      <c r="C68" s="41">
        <v>10</v>
      </c>
      <c r="D68" s="41">
        <v>9</v>
      </c>
      <c r="E68" s="41">
        <v>8</v>
      </c>
      <c r="F68" s="41">
        <v>7</v>
      </c>
      <c r="G68" s="41">
        <v>6</v>
      </c>
      <c r="H68" s="41">
        <v>5</v>
      </c>
      <c r="I68" s="41">
        <v>4</v>
      </c>
      <c r="J68" s="41">
        <v>3</v>
      </c>
      <c r="K68" s="41">
        <v>2</v>
      </c>
    </row>
    <row r="69" spans="1:13" x14ac:dyDescent="0.25">
      <c r="A69" s="41" t="s">
        <v>2055</v>
      </c>
      <c r="B69" s="41">
        <f>B67*B68</f>
        <v>0</v>
      </c>
      <c r="C69" s="41">
        <f t="shared" ref="C69:K69" si="12">C67*C68</f>
        <v>0</v>
      </c>
      <c r="D69" s="41">
        <f t="shared" si="12"/>
        <v>0</v>
      </c>
      <c r="E69" s="41">
        <f t="shared" si="12"/>
        <v>0</v>
      </c>
      <c r="F69" s="41">
        <f t="shared" si="12"/>
        <v>0</v>
      </c>
      <c r="G69" s="41">
        <f t="shared" si="12"/>
        <v>0</v>
      </c>
      <c r="H69" s="41">
        <f t="shared" si="12"/>
        <v>0</v>
      </c>
      <c r="I69" s="41">
        <f t="shared" si="12"/>
        <v>0</v>
      </c>
      <c r="J69" s="41">
        <f t="shared" si="12"/>
        <v>0</v>
      </c>
      <c r="K69" s="41">
        <f t="shared" si="12"/>
        <v>0</v>
      </c>
    </row>
    <row r="70" spans="1:13" ht="15.75" x14ac:dyDescent="0.25">
      <c r="A70" s="41" t="s">
        <v>2056</v>
      </c>
      <c r="B70" s="41">
        <f>SUM(B69:K69)</f>
        <v>0</v>
      </c>
      <c r="C70" s="41" t="s">
        <v>2057</v>
      </c>
      <c r="D70" s="41">
        <f>MOD(B70,11)</f>
        <v>0</v>
      </c>
      <c r="E70" s="43" t="s">
        <v>2059</v>
      </c>
      <c r="F70" s="48">
        <f>IF(D70&lt;2,0,11-D70)</f>
        <v>0</v>
      </c>
      <c r="G70" s="44"/>
      <c r="H70" s="44"/>
      <c r="I70" s="44"/>
      <c r="J70" s="44"/>
    </row>
    <row r="71" spans="1:13" x14ac:dyDescent="0.25">
      <c r="A71" s="41" t="s">
        <v>2060</v>
      </c>
      <c r="B71" s="45" t="b">
        <f>IF(AND(K62*1=F65,L62*1=F70),TRUE)</f>
        <v>1</v>
      </c>
      <c r="C71" s="44"/>
      <c r="D71" s="44"/>
      <c r="E71" s="44"/>
      <c r="F71" s="44"/>
      <c r="G71" s="44"/>
      <c r="H71" s="44"/>
      <c r="I71" s="44"/>
      <c r="J71" s="44"/>
    </row>
    <row r="74" spans="1:13" x14ac:dyDescent="0.25">
      <c r="B74" t="s">
        <v>2066</v>
      </c>
      <c r="D74" s="50"/>
    </row>
    <row r="76" spans="1:13" ht="15.75" x14ac:dyDescent="0.25">
      <c r="A76" s="39"/>
      <c r="B76" s="40"/>
    </row>
    <row r="77" spans="1:13" ht="15.75" x14ac:dyDescent="0.25">
      <c r="A77" s="39" t="s">
        <v>2053</v>
      </c>
      <c r="B77" s="40">
        <f>'1 - Solicitação - IP'!G79</f>
        <v>0</v>
      </c>
    </row>
    <row r="78" spans="1:13" x14ac:dyDescent="0.25">
      <c r="A78" s="41" t="s">
        <v>2053</v>
      </c>
      <c r="B78" s="42">
        <f>IFERROR(MID($B$77,LEN($B$77)-B79,1),0)</f>
        <v>0</v>
      </c>
      <c r="C78" s="42">
        <f t="shared" ref="C78:L78" si="13">IFERROR(MID($B$77,LEN($B$77)-C79,1),0)</f>
        <v>0</v>
      </c>
      <c r="D78" s="42">
        <f t="shared" si="13"/>
        <v>0</v>
      </c>
      <c r="E78" s="42">
        <f t="shared" si="13"/>
        <v>0</v>
      </c>
      <c r="F78" s="42">
        <f t="shared" si="13"/>
        <v>0</v>
      </c>
      <c r="G78" s="42">
        <f t="shared" si="13"/>
        <v>0</v>
      </c>
      <c r="H78" s="42">
        <f t="shared" si="13"/>
        <v>0</v>
      </c>
      <c r="I78" s="42">
        <f t="shared" si="13"/>
        <v>0</v>
      </c>
      <c r="J78" s="42">
        <f t="shared" si="13"/>
        <v>0</v>
      </c>
      <c r="K78" s="42">
        <f t="shared" si="13"/>
        <v>0</v>
      </c>
      <c r="L78" s="42" t="str">
        <f t="shared" si="13"/>
        <v>0</v>
      </c>
      <c r="M78" s="42"/>
    </row>
    <row r="79" spans="1:13" x14ac:dyDescent="0.25">
      <c r="A79" s="41" t="s">
        <v>2054</v>
      </c>
      <c r="B79" s="42">
        <v>10</v>
      </c>
      <c r="C79" s="42">
        <v>9</v>
      </c>
      <c r="D79" s="42">
        <v>8</v>
      </c>
      <c r="E79" s="42">
        <v>7</v>
      </c>
      <c r="F79" s="42">
        <v>6</v>
      </c>
      <c r="G79" s="42">
        <v>5</v>
      </c>
      <c r="H79" s="42">
        <v>4</v>
      </c>
      <c r="I79" s="42">
        <v>3</v>
      </c>
      <c r="J79" s="42">
        <v>2</v>
      </c>
      <c r="K79" s="41">
        <v>1</v>
      </c>
      <c r="L79" s="41">
        <v>0</v>
      </c>
    </row>
    <row r="80" spans="1:13" x14ac:dyDescent="0.25">
      <c r="A80" s="41" t="s">
        <v>2055</v>
      </c>
      <c r="B80" s="41">
        <f>B79*B78</f>
        <v>0</v>
      </c>
      <c r="C80" s="41">
        <f t="shared" ref="C80:J80" si="14">C79*C78</f>
        <v>0</v>
      </c>
      <c r="D80" s="41">
        <f t="shared" si="14"/>
        <v>0</v>
      </c>
      <c r="E80" s="41">
        <f t="shared" si="14"/>
        <v>0</v>
      </c>
      <c r="F80" s="41">
        <f t="shared" si="14"/>
        <v>0</v>
      </c>
      <c r="G80" s="41">
        <f t="shared" si="14"/>
        <v>0</v>
      </c>
      <c r="H80" s="41">
        <f t="shared" si="14"/>
        <v>0</v>
      </c>
      <c r="I80" s="41">
        <f t="shared" si="14"/>
        <v>0</v>
      </c>
      <c r="J80" s="41">
        <f t="shared" si="14"/>
        <v>0</v>
      </c>
    </row>
    <row r="81" spans="1:12" ht="15.75" x14ac:dyDescent="0.25">
      <c r="A81" s="41" t="s">
        <v>2056</v>
      </c>
      <c r="B81" s="41">
        <f>SUMPRODUCT(B80:J80)</f>
        <v>0</v>
      </c>
      <c r="C81" s="41" t="s">
        <v>2057</v>
      </c>
      <c r="D81" s="41">
        <f>MOD(B81,11)</f>
        <v>0</v>
      </c>
      <c r="E81" s="43" t="s">
        <v>2058</v>
      </c>
      <c r="F81" s="48">
        <f>IF(D81&lt;2,0,11-D81)</f>
        <v>0</v>
      </c>
      <c r="I81" s="44"/>
      <c r="J81" s="44"/>
    </row>
    <row r="82" spans="1:12" x14ac:dyDescent="0.25">
      <c r="A82" s="44"/>
      <c r="B82" s="44"/>
      <c r="C82" s="44"/>
      <c r="D82" s="44"/>
      <c r="E82" s="44"/>
      <c r="F82" s="44"/>
      <c r="G82" s="44"/>
      <c r="H82" s="44"/>
      <c r="I82" s="44"/>
      <c r="J82" s="44"/>
    </row>
    <row r="83" spans="1:12" x14ac:dyDescent="0.25">
      <c r="A83" s="41" t="s">
        <v>2053</v>
      </c>
      <c r="B83" s="42">
        <f>B78</f>
        <v>0</v>
      </c>
      <c r="C83" s="41">
        <f t="shared" ref="C83:L83" si="15">C78</f>
        <v>0</v>
      </c>
      <c r="D83" s="41">
        <f t="shared" si="15"/>
        <v>0</v>
      </c>
      <c r="E83" s="41">
        <f t="shared" si="15"/>
        <v>0</v>
      </c>
      <c r="F83" s="41">
        <f t="shared" si="15"/>
        <v>0</v>
      </c>
      <c r="G83" s="41">
        <f t="shared" si="15"/>
        <v>0</v>
      </c>
      <c r="H83" s="41">
        <f t="shared" si="15"/>
        <v>0</v>
      </c>
      <c r="I83" s="41">
        <f t="shared" si="15"/>
        <v>0</v>
      </c>
      <c r="J83" s="41">
        <f t="shared" si="15"/>
        <v>0</v>
      </c>
      <c r="K83" s="41">
        <f t="shared" si="15"/>
        <v>0</v>
      </c>
      <c r="L83" s="41" t="str">
        <f t="shared" si="15"/>
        <v>0</v>
      </c>
    </row>
    <row r="84" spans="1:12" x14ac:dyDescent="0.25">
      <c r="A84" s="41" t="s">
        <v>2054</v>
      </c>
      <c r="B84" s="41">
        <v>11</v>
      </c>
      <c r="C84" s="41">
        <v>10</v>
      </c>
      <c r="D84" s="41">
        <v>9</v>
      </c>
      <c r="E84" s="41">
        <v>8</v>
      </c>
      <c r="F84" s="41">
        <v>7</v>
      </c>
      <c r="G84" s="41">
        <v>6</v>
      </c>
      <c r="H84" s="41">
        <v>5</v>
      </c>
      <c r="I84" s="41">
        <v>4</v>
      </c>
      <c r="J84" s="41">
        <v>3</v>
      </c>
      <c r="K84" s="41">
        <v>2</v>
      </c>
    </row>
    <row r="85" spans="1:12" x14ac:dyDescent="0.25">
      <c r="A85" s="41" t="s">
        <v>2055</v>
      </c>
      <c r="B85" s="41">
        <f>B83*B84</f>
        <v>0</v>
      </c>
      <c r="C85" s="41">
        <f t="shared" ref="C85:K85" si="16">C83*C84</f>
        <v>0</v>
      </c>
      <c r="D85" s="41">
        <f t="shared" si="16"/>
        <v>0</v>
      </c>
      <c r="E85" s="41">
        <f t="shared" si="16"/>
        <v>0</v>
      </c>
      <c r="F85" s="41">
        <f t="shared" si="16"/>
        <v>0</v>
      </c>
      <c r="G85" s="41">
        <f t="shared" si="16"/>
        <v>0</v>
      </c>
      <c r="H85" s="41">
        <f t="shared" si="16"/>
        <v>0</v>
      </c>
      <c r="I85" s="41">
        <f t="shared" si="16"/>
        <v>0</v>
      </c>
      <c r="J85" s="41">
        <f t="shared" si="16"/>
        <v>0</v>
      </c>
      <c r="K85" s="41">
        <f t="shared" si="16"/>
        <v>0</v>
      </c>
    </row>
    <row r="86" spans="1:12" ht="15.75" x14ac:dyDescent="0.25">
      <c r="A86" s="41" t="s">
        <v>2056</v>
      </c>
      <c r="B86" s="41">
        <f>SUM(B85:K85)</f>
        <v>0</v>
      </c>
      <c r="C86" s="41" t="s">
        <v>2057</v>
      </c>
      <c r="D86" s="41">
        <f>MOD(B86,11)</f>
        <v>0</v>
      </c>
      <c r="E86" s="43" t="s">
        <v>2059</v>
      </c>
      <c r="F86" s="48">
        <f>IF(D86&lt;2,0,11-D86)</f>
        <v>0</v>
      </c>
      <c r="G86" s="44"/>
      <c r="H86" s="44"/>
      <c r="I86" s="44"/>
      <c r="J86" s="44"/>
    </row>
    <row r="87" spans="1:12" x14ac:dyDescent="0.25">
      <c r="A87" s="41" t="s">
        <v>2060</v>
      </c>
      <c r="B87" s="45" t="b">
        <f>IF(AND(K78*1=F81,L78*1=F86),TRUE)</f>
        <v>1</v>
      </c>
      <c r="C87" s="44"/>
      <c r="D87" s="44"/>
      <c r="E87" s="44"/>
      <c r="F87" s="44"/>
      <c r="G87" s="44"/>
      <c r="H87" s="44"/>
      <c r="I87" s="44"/>
      <c r="J87" s="44"/>
    </row>
  </sheetData>
  <sheetProtection sheet="1" objects="1" scenarios="1"/>
  <conditionalFormatting sqref="B41">
    <cfRule type="cellIs" dxfId="70" priority="7" operator="equal">
      <formula>FALSE</formula>
    </cfRule>
    <cfRule type="cellIs" dxfId="69" priority="8" operator="equal">
      <formula>TRUE</formula>
    </cfRule>
  </conditionalFormatting>
  <conditionalFormatting sqref="B54">
    <cfRule type="cellIs" dxfId="68" priority="5" operator="equal">
      <formula>FALSE</formula>
    </cfRule>
    <cfRule type="cellIs" dxfId="67" priority="6" operator="equal">
      <formula>TRUE</formula>
    </cfRule>
  </conditionalFormatting>
  <conditionalFormatting sqref="B71">
    <cfRule type="cellIs" dxfId="66" priority="3" operator="equal">
      <formula>FALSE</formula>
    </cfRule>
    <cfRule type="cellIs" dxfId="65" priority="4" operator="equal">
      <formula>TRUE</formula>
    </cfRule>
  </conditionalFormatting>
  <conditionalFormatting sqref="B87">
    <cfRule type="cellIs" dxfId="64" priority="1" operator="equal">
      <formula>FALSE</formula>
    </cfRule>
    <cfRule type="cellIs" dxfId="63" priority="2" operator="equal">
      <formula>TRUE</formula>
    </cfRule>
  </conditionalFormatting>
  <pageMargins left="0.511811024" right="0.511811024" top="0.78740157499999996" bottom="0.78740157499999996" header="0.31496062000000002" footer="0.31496062000000002"/>
  <headerFooter>
    <oddFooter>&amp;R_x000D_&amp;1#&amp;"Calibri"&amp;10&amp;K000000 Classificação: Direcionado</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B1:BE596"/>
  <sheetViews>
    <sheetView topLeftCell="J4" workbookViewId="0">
      <selection activeCell="L18" sqref="L18"/>
    </sheetView>
  </sheetViews>
  <sheetFormatPr defaultRowHeight="15" x14ac:dyDescent="0.25"/>
  <cols>
    <col min="1" max="1" width="10.5703125" customWidth="1"/>
    <col min="2" max="2" width="48.85546875" customWidth="1"/>
    <col min="3" max="3" width="33.42578125" customWidth="1"/>
    <col min="4" max="4" width="24.42578125" customWidth="1"/>
    <col min="5" max="5" width="22.5703125" customWidth="1"/>
    <col min="6" max="6" width="70.5703125" customWidth="1"/>
    <col min="7" max="7" width="16.85546875" customWidth="1"/>
    <col min="8" max="8" width="25.28515625" customWidth="1"/>
    <col min="9" max="9" width="62.42578125" customWidth="1"/>
    <col min="10" max="10" width="23.42578125" customWidth="1"/>
    <col min="11" max="11" width="25.85546875" customWidth="1"/>
    <col min="12" max="12" width="41.140625" customWidth="1"/>
    <col min="13" max="13" width="28.42578125" customWidth="1"/>
    <col min="14" max="14" width="51" customWidth="1"/>
    <col min="15" max="15" width="34" customWidth="1"/>
    <col min="16" max="16" width="51.7109375" customWidth="1"/>
    <col min="17" max="17" width="21.7109375" customWidth="1"/>
    <col min="18" max="18" width="24.42578125" customWidth="1"/>
    <col min="19" max="19" width="39.7109375" customWidth="1"/>
    <col min="20" max="20" width="53" customWidth="1"/>
    <col min="21" max="21" width="26.85546875" customWidth="1"/>
    <col min="22" max="22" width="42.28515625" customWidth="1"/>
    <col min="23" max="23" width="36.42578125" customWidth="1"/>
    <col min="24" max="24" width="38.7109375" customWidth="1"/>
    <col min="25" max="25" width="48.5703125" customWidth="1"/>
    <col min="26" max="26" width="53.28515625" customWidth="1"/>
    <col min="27" max="27" width="33.28515625" customWidth="1"/>
    <col min="28" max="28" width="59.140625" customWidth="1"/>
    <col min="29" max="29" width="23" customWidth="1"/>
    <col min="30" max="30" width="26.28515625" customWidth="1"/>
    <col min="31" max="31" width="64.140625" customWidth="1"/>
    <col min="32" max="32" width="18.85546875" customWidth="1"/>
    <col min="33" max="33" width="22.85546875" customWidth="1"/>
    <col min="34" max="34" width="14.42578125" customWidth="1"/>
    <col min="35" max="35" width="23.28515625" customWidth="1"/>
    <col min="36" max="36" width="42.140625" customWidth="1"/>
    <col min="37" max="37" width="29.7109375" customWidth="1"/>
    <col min="38" max="38" width="23.85546875" customWidth="1"/>
    <col min="39" max="39" width="55.42578125" customWidth="1"/>
    <col min="40" max="40" width="26.42578125" customWidth="1"/>
    <col min="41" max="41" width="70.140625" bestFit="1" customWidth="1"/>
    <col min="44" max="44" width="0" hidden="1" customWidth="1"/>
    <col min="45" max="45" width="11.42578125" hidden="1" customWidth="1"/>
    <col min="46" max="49" width="0" hidden="1" customWidth="1"/>
    <col min="52" max="52" width="38.140625" bestFit="1" customWidth="1"/>
    <col min="53" max="53" width="27.140625" customWidth="1"/>
  </cols>
  <sheetData>
    <row r="1" spans="2:57" x14ac:dyDescent="0.25">
      <c r="BA1" t="s">
        <v>1447</v>
      </c>
      <c r="BB1" t="s">
        <v>1424</v>
      </c>
      <c r="BC1" t="s">
        <v>786</v>
      </c>
      <c r="BD1" t="s">
        <v>787</v>
      </c>
      <c r="BE1" t="s">
        <v>785</v>
      </c>
    </row>
    <row r="2" spans="2:57" x14ac:dyDescent="0.25">
      <c r="B2" t="s">
        <v>1413</v>
      </c>
      <c r="C2" t="s">
        <v>800</v>
      </c>
      <c r="D2" t="s">
        <v>1211</v>
      </c>
      <c r="E2" t="s">
        <v>1152</v>
      </c>
      <c r="F2" t="s">
        <v>1361</v>
      </c>
      <c r="G2" t="s">
        <v>1407</v>
      </c>
      <c r="H2" t="s">
        <v>1369</v>
      </c>
      <c r="I2" t="s">
        <v>1386</v>
      </c>
      <c r="J2" t="s">
        <v>1084</v>
      </c>
      <c r="K2" t="s">
        <v>979</v>
      </c>
      <c r="L2" t="s">
        <v>972</v>
      </c>
      <c r="M2" t="s">
        <v>1131</v>
      </c>
      <c r="N2" t="s">
        <v>984</v>
      </c>
      <c r="O2" t="s">
        <v>1097</v>
      </c>
      <c r="P2" t="s">
        <v>788</v>
      </c>
      <c r="Q2" t="s">
        <v>1092</v>
      </c>
      <c r="R2" t="s">
        <v>952</v>
      </c>
      <c r="S2" t="s">
        <v>937</v>
      </c>
      <c r="T2" t="s">
        <v>918</v>
      </c>
      <c r="U2" t="s">
        <v>965</v>
      </c>
      <c r="V2" t="s">
        <v>1010</v>
      </c>
      <c r="W2" t="s">
        <v>1014</v>
      </c>
      <c r="X2" t="s">
        <v>1047</v>
      </c>
      <c r="Y2" t="s">
        <v>1017</v>
      </c>
      <c r="Z2" t="s">
        <v>839</v>
      </c>
      <c r="AA2" t="s">
        <v>1147</v>
      </c>
      <c r="AB2" t="s">
        <v>1036</v>
      </c>
      <c r="AC2" t="s">
        <v>889</v>
      </c>
      <c r="AD2" t="s">
        <v>859</v>
      </c>
      <c r="AE2" t="s">
        <v>987</v>
      </c>
      <c r="AF2" t="s">
        <v>1023</v>
      </c>
      <c r="AG2" t="s">
        <v>1109</v>
      </c>
      <c r="AH2" t="s">
        <v>1417</v>
      </c>
      <c r="AI2" t="s">
        <v>1323</v>
      </c>
      <c r="AJ2" t="s">
        <v>1289</v>
      </c>
      <c r="AK2" t="s">
        <v>1286</v>
      </c>
      <c r="AL2" t="s">
        <v>1315</v>
      </c>
      <c r="AM2" t="s">
        <v>1298</v>
      </c>
      <c r="AN2" t="s">
        <v>1274</v>
      </c>
      <c r="AO2" t="s">
        <v>1307</v>
      </c>
      <c r="AZ2" t="str">
        <f>GpAtividade&amp;RamAtividade</f>
        <v>ADMINISTRAÇÃO PÚBLICA DIRETA OU AUTÁRQUICAIluminação Pública</v>
      </c>
      <c r="BA2" t="s">
        <v>1448</v>
      </c>
      <c r="BB2" t="s">
        <v>1413</v>
      </c>
      <c r="BC2" t="s">
        <v>1414</v>
      </c>
      <c r="BD2">
        <v>0.34</v>
      </c>
      <c r="BE2">
        <v>8411600</v>
      </c>
    </row>
    <row r="3" spans="2:57" x14ac:dyDescent="0.25">
      <c r="B3" t="s">
        <v>1414</v>
      </c>
      <c r="C3" t="s">
        <v>801</v>
      </c>
      <c r="D3" t="s">
        <v>1212</v>
      </c>
      <c r="E3" t="s">
        <v>1153</v>
      </c>
      <c r="F3" t="s">
        <v>1362</v>
      </c>
      <c r="G3" t="s">
        <v>1408</v>
      </c>
      <c r="H3" t="s">
        <v>1370</v>
      </c>
      <c r="I3" t="s">
        <v>1387</v>
      </c>
      <c r="J3" t="s">
        <v>1085</v>
      </c>
      <c r="K3" t="s">
        <v>980</v>
      </c>
      <c r="L3" t="s">
        <v>973</v>
      </c>
      <c r="M3" t="s">
        <v>1132</v>
      </c>
      <c r="N3" t="s">
        <v>985</v>
      </c>
      <c r="O3" t="s">
        <v>1098</v>
      </c>
      <c r="P3" t="s">
        <v>789</v>
      </c>
      <c r="Q3" t="s">
        <v>1093</v>
      </c>
      <c r="R3" t="s">
        <v>953</v>
      </c>
      <c r="S3" t="s">
        <v>938</v>
      </c>
      <c r="T3" t="s">
        <v>919</v>
      </c>
      <c r="U3" t="s">
        <v>966</v>
      </c>
      <c r="V3" t="s">
        <v>1011</v>
      </c>
      <c r="W3" t="s">
        <v>1015</v>
      </c>
      <c r="X3" t="s">
        <v>1048</v>
      </c>
      <c r="Y3" t="s">
        <v>863</v>
      </c>
      <c r="Z3" t="s">
        <v>840</v>
      </c>
      <c r="AA3" t="s">
        <v>1148</v>
      </c>
      <c r="AB3" t="s">
        <v>1037</v>
      </c>
      <c r="AC3" t="s">
        <v>890</v>
      </c>
      <c r="AD3" t="s">
        <v>860</v>
      </c>
      <c r="AE3" t="s">
        <v>988</v>
      </c>
      <c r="AF3" t="s">
        <v>1024</v>
      </c>
      <c r="AG3" t="s">
        <v>1110</v>
      </c>
      <c r="AH3" t="s">
        <v>1419</v>
      </c>
      <c r="AI3" t="s">
        <v>1324</v>
      </c>
      <c r="AJ3" t="s">
        <v>1290</v>
      </c>
      <c r="AK3" t="s">
        <v>1287</v>
      </c>
      <c r="AL3" t="s">
        <v>1316</v>
      </c>
      <c r="AM3" t="s">
        <v>1299</v>
      </c>
      <c r="AN3" t="s">
        <v>1275</v>
      </c>
      <c r="AO3" t="s">
        <v>1308</v>
      </c>
      <c r="AS3" t="s">
        <v>1444</v>
      </c>
      <c r="AT3">
        <f>MATCH('1 - Solicitação - IP'!$K$131,GrupoRamoAtividade,0)</f>
        <v>1</v>
      </c>
      <c r="BA3" t="s">
        <v>1449</v>
      </c>
      <c r="BB3" t="s">
        <v>1413</v>
      </c>
      <c r="BC3" t="s">
        <v>1415</v>
      </c>
      <c r="BD3">
        <v>0.48</v>
      </c>
      <c r="BE3">
        <v>7031</v>
      </c>
    </row>
    <row r="4" spans="2:57" x14ac:dyDescent="0.25">
      <c r="B4" t="s">
        <v>1415</v>
      </c>
      <c r="C4" t="s">
        <v>802</v>
      </c>
      <c r="D4" t="s">
        <v>1213</v>
      </c>
      <c r="E4" t="s">
        <v>1154</v>
      </c>
      <c r="F4" t="s">
        <v>1363</v>
      </c>
      <c r="G4" t="s">
        <v>1409</v>
      </c>
      <c r="H4" t="s">
        <v>1371</v>
      </c>
      <c r="I4" t="s">
        <v>1388</v>
      </c>
      <c r="J4" t="s">
        <v>1086</v>
      </c>
      <c r="K4" t="s">
        <v>981</v>
      </c>
      <c r="L4" t="s">
        <v>974</v>
      </c>
      <c r="M4" t="s">
        <v>1133</v>
      </c>
      <c r="N4" t="s">
        <v>986</v>
      </c>
      <c r="O4" t="s">
        <v>1099</v>
      </c>
      <c r="P4" t="s">
        <v>790</v>
      </c>
      <c r="Q4" t="s">
        <v>1094</v>
      </c>
      <c r="R4" t="s">
        <v>954</v>
      </c>
      <c r="S4" t="s">
        <v>939</v>
      </c>
      <c r="T4" t="s">
        <v>920</v>
      </c>
      <c r="U4" t="s">
        <v>967</v>
      </c>
      <c r="V4" t="s">
        <v>1012</v>
      </c>
      <c r="W4" t="s">
        <v>1016</v>
      </c>
      <c r="X4" t="s">
        <v>1049</v>
      </c>
      <c r="Y4" t="s">
        <v>1018</v>
      </c>
      <c r="Z4" t="s">
        <v>841</v>
      </c>
      <c r="AA4" t="s">
        <v>1149</v>
      </c>
      <c r="AB4" t="s">
        <v>1038</v>
      </c>
      <c r="AC4" t="s">
        <v>891</v>
      </c>
      <c r="AD4" t="s">
        <v>861</v>
      </c>
      <c r="AE4" t="s">
        <v>989</v>
      </c>
      <c r="AF4" t="s">
        <v>1026</v>
      </c>
      <c r="AG4" t="s">
        <v>1111</v>
      </c>
      <c r="AH4" t="s">
        <v>1421</v>
      </c>
      <c r="AI4" t="s">
        <v>1325</v>
      </c>
      <c r="AJ4" t="s">
        <v>1291</v>
      </c>
      <c r="AK4" t="s">
        <v>1288</v>
      </c>
      <c r="AL4" t="s">
        <v>1317</v>
      </c>
      <c r="AM4" t="s">
        <v>1300</v>
      </c>
      <c r="AN4" t="s">
        <v>1276</v>
      </c>
      <c r="AO4" t="s">
        <v>1309</v>
      </c>
      <c r="AS4" t="s">
        <v>1433</v>
      </c>
      <c r="AT4">
        <f>COUNTA(INDEX(TblRamosAtividade,,MATCH('1 - Solicitação - IP'!$K$131,GrupoRamoAtividade,0)))</f>
        <v>3</v>
      </c>
      <c r="BA4" t="s">
        <v>1450</v>
      </c>
      <c r="BB4" t="s">
        <v>1413</v>
      </c>
      <c r="BC4" t="s">
        <v>1416</v>
      </c>
      <c r="BD4">
        <v>0.45</v>
      </c>
      <c r="BE4">
        <v>6912500</v>
      </c>
    </row>
    <row r="5" spans="2:57" x14ac:dyDescent="0.25">
      <c r="B5" t="s">
        <v>1416</v>
      </c>
      <c r="C5" t="s">
        <v>803</v>
      </c>
      <c r="D5" t="s">
        <v>1214</v>
      </c>
      <c r="E5" t="s">
        <v>1155</v>
      </c>
      <c r="F5" t="s">
        <v>1364</v>
      </c>
      <c r="G5" t="s">
        <v>1410</v>
      </c>
      <c r="H5" t="s">
        <v>1372</v>
      </c>
      <c r="I5" t="s">
        <v>1389</v>
      </c>
      <c r="J5" t="s">
        <v>1087</v>
      </c>
      <c r="K5" t="s">
        <v>982</v>
      </c>
      <c r="L5" t="s">
        <v>975</v>
      </c>
      <c r="M5" t="s">
        <v>1134</v>
      </c>
      <c r="O5" t="s">
        <v>1100</v>
      </c>
      <c r="P5" t="s">
        <v>791</v>
      </c>
      <c r="Q5" t="s">
        <v>1095</v>
      </c>
      <c r="R5" t="s">
        <v>955</v>
      </c>
      <c r="S5" t="s">
        <v>940</v>
      </c>
      <c r="T5" t="s">
        <v>921</v>
      </c>
      <c r="U5" t="s">
        <v>968</v>
      </c>
      <c r="V5" t="s">
        <v>1013</v>
      </c>
      <c r="X5" t="s">
        <v>1050</v>
      </c>
      <c r="Y5" t="s">
        <v>1019</v>
      </c>
      <c r="Z5" t="s">
        <v>842</v>
      </c>
      <c r="AA5" t="s">
        <v>1150</v>
      </c>
      <c r="AB5" t="s">
        <v>1039</v>
      </c>
      <c r="AC5" t="s">
        <v>892</v>
      </c>
      <c r="AD5" t="s">
        <v>862</v>
      </c>
      <c r="AE5" t="s">
        <v>990</v>
      </c>
      <c r="AF5" t="s">
        <v>1027</v>
      </c>
      <c r="AG5" t="s">
        <v>1112</v>
      </c>
      <c r="AH5" t="s">
        <v>1423</v>
      </c>
      <c r="AI5" t="s">
        <v>1326</v>
      </c>
      <c r="AJ5" t="s">
        <v>1292</v>
      </c>
      <c r="AK5" t="s">
        <v>1313</v>
      </c>
      <c r="AL5" t="s">
        <v>1318</v>
      </c>
      <c r="AM5" t="s">
        <v>1301</v>
      </c>
      <c r="AN5" t="s">
        <v>1277</v>
      </c>
      <c r="AO5" t="s">
        <v>1310</v>
      </c>
      <c r="AS5" t="s">
        <v>1445</v>
      </c>
      <c r="AT5" t="str">
        <f t="array" aca="1" ref="AT5:AT7" ca="1">OFFSET($A$2,1,MATCH('1 - Solicitação - IP'!$K$131,GrupoRamoAtividade,0),COUNTA(INDEX(TblRamosAtividade,,MATCH('1 - Solicitação - IP'!$K$131,GrupoRamoAtividade,0))))</f>
        <v>Administração pública em geral</v>
      </c>
      <c r="BA5" t="s">
        <v>1451</v>
      </c>
      <c r="BB5" t="s">
        <v>800</v>
      </c>
      <c r="BC5" t="s">
        <v>801</v>
      </c>
      <c r="BD5">
        <v>0.43</v>
      </c>
      <c r="BE5">
        <v>111399</v>
      </c>
    </row>
    <row r="6" spans="2:57" x14ac:dyDescent="0.25">
      <c r="C6" t="s">
        <v>804</v>
      </c>
      <c r="D6" t="s">
        <v>1215</v>
      </c>
      <c r="E6" t="s">
        <v>1156</v>
      </c>
      <c r="F6" t="s">
        <v>1365</v>
      </c>
      <c r="G6" t="s">
        <v>1359</v>
      </c>
      <c r="H6" t="s">
        <v>1373</v>
      </c>
      <c r="I6" t="s">
        <v>1390</v>
      </c>
      <c r="J6" t="s">
        <v>1088</v>
      </c>
      <c r="K6" t="s">
        <v>961</v>
      </c>
      <c r="L6" t="s">
        <v>976</v>
      </c>
      <c r="M6" t="s">
        <v>1135</v>
      </c>
      <c r="O6" t="s">
        <v>1101</v>
      </c>
      <c r="P6" t="s">
        <v>792</v>
      </c>
      <c r="Q6" t="s">
        <v>1096</v>
      </c>
      <c r="R6" t="s">
        <v>956</v>
      </c>
      <c r="S6" t="s">
        <v>941</v>
      </c>
      <c r="T6" t="s">
        <v>922</v>
      </c>
      <c r="U6" t="s">
        <v>969</v>
      </c>
      <c r="X6" t="s">
        <v>1051</v>
      </c>
      <c r="Y6" t="s">
        <v>1020</v>
      </c>
      <c r="Z6" t="s">
        <v>843</v>
      </c>
      <c r="AA6" t="s">
        <v>1151</v>
      </c>
      <c r="AB6" t="s">
        <v>1040</v>
      </c>
      <c r="AC6" t="s">
        <v>893</v>
      </c>
      <c r="AD6" t="s">
        <v>864</v>
      </c>
      <c r="AE6" t="s">
        <v>991</v>
      </c>
      <c r="AF6" t="s">
        <v>1028</v>
      </c>
      <c r="AG6" t="s">
        <v>1113</v>
      </c>
      <c r="AI6" t="s">
        <v>1327</v>
      </c>
      <c r="AJ6" t="s">
        <v>1293</v>
      </c>
      <c r="AK6" t="s">
        <v>1314</v>
      </c>
      <c r="AL6" t="s">
        <v>1319</v>
      </c>
      <c r="AM6" t="s">
        <v>1302</v>
      </c>
      <c r="AN6" t="s">
        <v>1278</v>
      </c>
      <c r="AO6" t="s">
        <v>1311</v>
      </c>
      <c r="AT6" t="str">
        <f ca="1"/>
        <v>Administração pública municipal</v>
      </c>
      <c r="BA6" t="s">
        <v>1452</v>
      </c>
      <c r="BB6" t="s">
        <v>800</v>
      </c>
      <c r="BC6" t="s">
        <v>802</v>
      </c>
      <c r="BD6">
        <v>0.43</v>
      </c>
      <c r="BE6">
        <v>133499</v>
      </c>
    </row>
    <row r="7" spans="2:57" x14ac:dyDescent="0.25">
      <c r="C7" t="s">
        <v>805</v>
      </c>
      <c r="D7" t="s">
        <v>1216</v>
      </c>
      <c r="E7" t="s">
        <v>1157</v>
      </c>
      <c r="F7" t="s">
        <v>1366</v>
      </c>
      <c r="G7" t="s">
        <v>1411</v>
      </c>
      <c r="H7" t="s">
        <v>1374</v>
      </c>
      <c r="I7" t="s">
        <v>1391</v>
      </c>
      <c r="J7" t="s">
        <v>1089</v>
      </c>
      <c r="K7" t="s">
        <v>983</v>
      </c>
      <c r="L7" t="s">
        <v>977</v>
      </c>
      <c r="M7" t="s">
        <v>1136</v>
      </c>
      <c r="O7" t="s">
        <v>1102</v>
      </c>
      <c r="P7" t="s">
        <v>793</v>
      </c>
      <c r="R7" t="s">
        <v>957</v>
      </c>
      <c r="S7" t="s">
        <v>942</v>
      </c>
      <c r="T7" t="s">
        <v>923</v>
      </c>
      <c r="U7" t="s">
        <v>970</v>
      </c>
      <c r="X7" t="s">
        <v>1052</v>
      </c>
      <c r="Y7" t="s">
        <v>1021</v>
      </c>
      <c r="Z7" t="s">
        <v>844</v>
      </c>
      <c r="AB7" t="s">
        <v>1041</v>
      </c>
      <c r="AC7" t="s">
        <v>894</v>
      </c>
      <c r="AD7" t="s">
        <v>865</v>
      </c>
      <c r="AE7" t="s">
        <v>992</v>
      </c>
      <c r="AF7" t="s">
        <v>1029</v>
      </c>
      <c r="AG7" t="s">
        <v>1114</v>
      </c>
      <c r="AI7" t="s">
        <v>1328</v>
      </c>
      <c r="AJ7" t="s">
        <v>1294</v>
      </c>
      <c r="AL7" t="s">
        <v>1320</v>
      </c>
      <c r="AM7" t="s">
        <v>1303</v>
      </c>
      <c r="AN7" t="s">
        <v>1279</v>
      </c>
      <c r="AO7" t="s">
        <v>1312</v>
      </c>
      <c r="AR7" t="s">
        <v>1446</v>
      </c>
      <c r="AT7" t="str">
        <f ca="1"/>
        <v>Cartórios</v>
      </c>
      <c r="BA7" t="s">
        <v>1453</v>
      </c>
      <c r="BB7" t="s">
        <v>800</v>
      </c>
      <c r="BC7" t="s">
        <v>803</v>
      </c>
      <c r="BD7">
        <v>0.43</v>
      </c>
      <c r="BE7">
        <v>135100</v>
      </c>
    </row>
    <row r="8" spans="2:57" x14ac:dyDescent="0.25">
      <c r="C8" t="s">
        <v>806</v>
      </c>
      <c r="D8" t="s">
        <v>1218</v>
      </c>
      <c r="E8" t="s">
        <v>1158</v>
      </c>
      <c r="F8" t="s">
        <v>1367</v>
      </c>
      <c r="G8" t="s">
        <v>1378</v>
      </c>
      <c r="H8" t="s">
        <v>1375</v>
      </c>
      <c r="I8" t="s">
        <v>1392</v>
      </c>
      <c r="J8" t="s">
        <v>1054</v>
      </c>
      <c r="L8" t="s">
        <v>978</v>
      </c>
      <c r="M8" t="s">
        <v>1137</v>
      </c>
      <c r="O8" t="s">
        <v>1103</v>
      </c>
      <c r="P8" t="s">
        <v>794</v>
      </c>
      <c r="R8" t="s">
        <v>958</v>
      </c>
      <c r="S8" t="s">
        <v>943</v>
      </c>
      <c r="T8" t="s">
        <v>924</v>
      </c>
      <c r="U8" t="s">
        <v>971</v>
      </c>
      <c r="X8" t="s">
        <v>1053</v>
      </c>
      <c r="Y8" t="s">
        <v>1022</v>
      </c>
      <c r="Z8" t="s">
        <v>845</v>
      </c>
      <c r="AB8" t="s">
        <v>1042</v>
      </c>
      <c r="AC8" t="s">
        <v>895</v>
      </c>
      <c r="AD8" t="s">
        <v>866</v>
      </c>
      <c r="AE8" t="s">
        <v>993</v>
      </c>
      <c r="AF8" t="s">
        <v>1030</v>
      </c>
      <c r="AG8" t="s">
        <v>1115</v>
      </c>
      <c r="AI8" t="s">
        <v>1329</v>
      </c>
      <c r="AJ8" t="s">
        <v>1295</v>
      </c>
      <c r="AL8" t="s">
        <v>1321</v>
      </c>
      <c r="AM8" t="s">
        <v>1304</v>
      </c>
      <c r="AN8" t="s">
        <v>1280</v>
      </c>
      <c r="AO8" t="s">
        <v>1354</v>
      </c>
      <c r="BA8" t="s">
        <v>1454</v>
      </c>
      <c r="BB8" t="s">
        <v>800</v>
      </c>
      <c r="BC8" t="s">
        <v>804</v>
      </c>
      <c r="BD8">
        <v>0.43</v>
      </c>
      <c r="BE8">
        <v>134200</v>
      </c>
    </row>
    <row r="9" spans="2:57" x14ac:dyDescent="0.25">
      <c r="C9" t="s">
        <v>807</v>
      </c>
      <c r="D9" t="s">
        <v>1219</v>
      </c>
      <c r="E9" t="s">
        <v>1159</v>
      </c>
      <c r="F9" t="s">
        <v>1368</v>
      </c>
      <c r="G9" t="s">
        <v>1412</v>
      </c>
      <c r="H9" t="s">
        <v>1376</v>
      </c>
      <c r="I9" t="s">
        <v>1393</v>
      </c>
      <c r="J9" t="s">
        <v>1090</v>
      </c>
      <c r="M9" t="s">
        <v>1138</v>
      </c>
      <c r="O9" t="s">
        <v>1104</v>
      </c>
      <c r="P9" t="s">
        <v>795</v>
      </c>
      <c r="R9" t="s">
        <v>959</v>
      </c>
      <c r="S9" t="s">
        <v>944</v>
      </c>
      <c r="T9" t="s">
        <v>925</v>
      </c>
      <c r="X9" t="s">
        <v>1055</v>
      </c>
      <c r="Z9" t="s">
        <v>846</v>
      </c>
      <c r="AB9" t="s">
        <v>1043</v>
      </c>
      <c r="AC9" t="s">
        <v>896</v>
      </c>
      <c r="AD9" t="s">
        <v>867</v>
      </c>
      <c r="AE9" t="s">
        <v>994</v>
      </c>
      <c r="AF9" t="s">
        <v>1031</v>
      </c>
      <c r="AG9" t="s">
        <v>1116</v>
      </c>
      <c r="AI9" t="s">
        <v>1330</v>
      </c>
      <c r="AJ9" t="s">
        <v>1296</v>
      </c>
      <c r="AL9" t="s">
        <v>1322</v>
      </c>
      <c r="AM9" t="s">
        <v>1305</v>
      </c>
      <c r="AN9" t="s">
        <v>1281</v>
      </c>
      <c r="AO9" t="s">
        <v>1355</v>
      </c>
      <c r="BA9" t="s">
        <v>1455</v>
      </c>
      <c r="BB9" t="s">
        <v>800</v>
      </c>
      <c r="BC9" t="s">
        <v>805</v>
      </c>
      <c r="BD9">
        <v>0.43</v>
      </c>
      <c r="BE9">
        <v>113000</v>
      </c>
    </row>
    <row r="10" spans="2:57" x14ac:dyDescent="0.25">
      <c r="C10" t="s">
        <v>808</v>
      </c>
      <c r="D10" t="s">
        <v>1220</v>
      </c>
      <c r="E10" t="s">
        <v>1160</v>
      </c>
      <c r="H10" t="s">
        <v>1377</v>
      </c>
      <c r="I10" t="s">
        <v>1321</v>
      </c>
      <c r="J10" t="s">
        <v>1091</v>
      </c>
      <c r="M10" t="s">
        <v>1139</v>
      </c>
      <c r="O10" t="s">
        <v>1105</v>
      </c>
      <c r="P10" t="s">
        <v>796</v>
      </c>
      <c r="R10" t="s">
        <v>960</v>
      </c>
      <c r="S10" t="s">
        <v>945</v>
      </c>
      <c r="T10" t="s">
        <v>926</v>
      </c>
      <c r="X10" t="s">
        <v>1056</v>
      </c>
      <c r="Z10" t="s">
        <v>847</v>
      </c>
      <c r="AB10" t="s">
        <v>1044</v>
      </c>
      <c r="AC10" t="s">
        <v>897</v>
      </c>
      <c r="AD10" t="s">
        <v>868</v>
      </c>
      <c r="AE10" t="s">
        <v>995</v>
      </c>
      <c r="AF10" t="s">
        <v>1034</v>
      </c>
      <c r="AG10" t="s">
        <v>1117</v>
      </c>
      <c r="AI10" t="s">
        <v>1331</v>
      </c>
      <c r="AJ10" t="s">
        <v>1297</v>
      </c>
      <c r="AM10" t="s">
        <v>1306</v>
      </c>
      <c r="AN10" t="s">
        <v>1282</v>
      </c>
      <c r="AO10" t="s">
        <v>1356</v>
      </c>
      <c r="BA10" t="s">
        <v>1456</v>
      </c>
      <c r="BB10" t="s">
        <v>800</v>
      </c>
      <c r="BC10" t="s">
        <v>806</v>
      </c>
      <c r="BD10">
        <v>0.43</v>
      </c>
      <c r="BE10">
        <v>121101</v>
      </c>
    </row>
    <row r="11" spans="2:57" x14ac:dyDescent="0.25">
      <c r="C11" t="s">
        <v>809</v>
      </c>
      <c r="D11" t="s">
        <v>1221</v>
      </c>
      <c r="E11" t="s">
        <v>1161</v>
      </c>
      <c r="H11" t="s">
        <v>1379</v>
      </c>
      <c r="I11" t="s">
        <v>1394</v>
      </c>
      <c r="M11" t="s">
        <v>1140</v>
      </c>
      <c r="O11" t="s">
        <v>1106</v>
      </c>
      <c r="P11" t="s">
        <v>797</v>
      </c>
      <c r="R11" t="s">
        <v>962</v>
      </c>
      <c r="S11" t="s">
        <v>946</v>
      </c>
      <c r="T11" t="s">
        <v>927</v>
      </c>
      <c r="X11" t="s">
        <v>1057</v>
      </c>
      <c r="Z11" t="s">
        <v>848</v>
      </c>
      <c r="AB11" t="s">
        <v>1032</v>
      </c>
      <c r="AC11" t="s">
        <v>898</v>
      </c>
      <c r="AD11" t="s">
        <v>869</v>
      </c>
      <c r="AE11" t="s">
        <v>996</v>
      </c>
      <c r="AF11" t="s">
        <v>1035</v>
      </c>
      <c r="AG11" t="s">
        <v>1118</v>
      </c>
      <c r="AI11" t="s">
        <v>1332</v>
      </c>
      <c r="AN11" t="s">
        <v>1283</v>
      </c>
      <c r="AO11" t="s">
        <v>1357</v>
      </c>
      <c r="BA11" t="s">
        <v>1457</v>
      </c>
      <c r="BB11" t="s">
        <v>800</v>
      </c>
      <c r="BC11" t="s">
        <v>807</v>
      </c>
      <c r="BD11">
        <v>0.43</v>
      </c>
      <c r="BE11">
        <v>121999</v>
      </c>
    </row>
    <row r="12" spans="2:57" x14ac:dyDescent="0.25">
      <c r="C12" t="s">
        <v>810</v>
      </c>
      <c r="D12" t="s">
        <v>1222</v>
      </c>
      <c r="E12" t="s">
        <v>1162</v>
      </c>
      <c r="H12" t="s">
        <v>1380</v>
      </c>
      <c r="I12" t="s">
        <v>1395</v>
      </c>
      <c r="M12" t="s">
        <v>1141</v>
      </c>
      <c r="O12" t="s">
        <v>1107</v>
      </c>
      <c r="P12" t="s">
        <v>798</v>
      </c>
      <c r="R12" t="s">
        <v>963</v>
      </c>
      <c r="S12" t="s">
        <v>947</v>
      </c>
      <c r="T12" t="s">
        <v>928</v>
      </c>
      <c r="X12" t="s">
        <v>1058</v>
      </c>
      <c r="Z12" t="s">
        <v>849</v>
      </c>
      <c r="AB12" t="s">
        <v>1033</v>
      </c>
      <c r="AC12" t="s">
        <v>899</v>
      </c>
      <c r="AD12" t="s">
        <v>870</v>
      </c>
      <c r="AE12" t="s">
        <v>997</v>
      </c>
      <c r="AG12" t="s">
        <v>1119</v>
      </c>
      <c r="AI12" t="s">
        <v>1333</v>
      </c>
      <c r="AN12" t="s">
        <v>1284</v>
      </c>
      <c r="AO12" t="s">
        <v>1358</v>
      </c>
      <c r="BA12" t="s">
        <v>1458</v>
      </c>
      <c r="BB12" t="s">
        <v>800</v>
      </c>
      <c r="BC12" t="s">
        <v>808</v>
      </c>
      <c r="BD12">
        <v>0.43</v>
      </c>
      <c r="BE12">
        <v>114800</v>
      </c>
    </row>
    <row r="13" spans="2:57" x14ac:dyDescent="0.25">
      <c r="C13" t="s">
        <v>811</v>
      </c>
      <c r="D13" t="s">
        <v>1223</v>
      </c>
      <c r="E13" t="s">
        <v>1163</v>
      </c>
      <c r="H13" t="s">
        <v>1381</v>
      </c>
      <c r="M13" t="s">
        <v>1142</v>
      </c>
      <c r="O13" t="s">
        <v>1108</v>
      </c>
      <c r="P13" t="s">
        <v>799</v>
      </c>
      <c r="R13" t="s">
        <v>964</v>
      </c>
      <c r="S13" t="s">
        <v>948</v>
      </c>
      <c r="T13" t="s">
        <v>929</v>
      </c>
      <c r="X13" t="s">
        <v>1059</v>
      </c>
      <c r="Z13" t="s">
        <v>850</v>
      </c>
      <c r="AB13" t="s">
        <v>1045</v>
      </c>
      <c r="AC13" t="s">
        <v>900</v>
      </c>
      <c r="AD13" t="s">
        <v>871</v>
      </c>
      <c r="AE13" t="s">
        <v>998</v>
      </c>
      <c r="AG13" t="s">
        <v>1120</v>
      </c>
      <c r="AI13" t="s">
        <v>1334</v>
      </c>
      <c r="AN13" t="s">
        <v>1285</v>
      </c>
      <c r="AO13" t="s">
        <v>1359</v>
      </c>
      <c r="BA13" t="s">
        <v>1459</v>
      </c>
      <c r="BB13" t="s">
        <v>800</v>
      </c>
      <c r="BC13" t="s">
        <v>809</v>
      </c>
      <c r="BD13">
        <v>0.43</v>
      </c>
      <c r="BE13">
        <v>142300</v>
      </c>
    </row>
    <row r="14" spans="2:57" x14ac:dyDescent="0.25">
      <c r="C14" t="s">
        <v>812</v>
      </c>
      <c r="D14" t="s">
        <v>1224</v>
      </c>
      <c r="E14" t="s">
        <v>1164</v>
      </c>
      <c r="H14" t="s">
        <v>1382</v>
      </c>
      <c r="M14" t="s">
        <v>1143</v>
      </c>
      <c r="S14" t="s">
        <v>949</v>
      </c>
      <c r="T14" t="s">
        <v>930</v>
      </c>
      <c r="X14" t="s">
        <v>1060</v>
      </c>
      <c r="Z14" t="s">
        <v>851</v>
      </c>
      <c r="AB14" t="s">
        <v>1025</v>
      </c>
      <c r="AC14" t="s">
        <v>901</v>
      </c>
      <c r="AD14" t="s">
        <v>872</v>
      </c>
      <c r="AE14" t="s">
        <v>999</v>
      </c>
      <c r="AG14" t="s">
        <v>1121</v>
      </c>
      <c r="AI14" t="s">
        <v>1335</v>
      </c>
      <c r="AO14" t="s">
        <v>1360</v>
      </c>
      <c r="BA14" t="s">
        <v>1460</v>
      </c>
      <c r="BB14" t="s">
        <v>800</v>
      </c>
      <c r="BC14" t="s">
        <v>810</v>
      </c>
      <c r="BD14">
        <v>0.43</v>
      </c>
      <c r="BE14">
        <v>112199</v>
      </c>
    </row>
    <row r="15" spans="2:57" x14ac:dyDescent="0.25">
      <c r="C15" t="s">
        <v>813</v>
      </c>
      <c r="D15" t="s">
        <v>1225</v>
      </c>
      <c r="E15" t="s">
        <v>1165</v>
      </c>
      <c r="M15" t="s">
        <v>1144</v>
      </c>
      <c r="S15" t="s">
        <v>950</v>
      </c>
      <c r="T15" t="s">
        <v>911</v>
      </c>
      <c r="X15" t="s">
        <v>1061</v>
      </c>
      <c r="Z15" t="s">
        <v>852</v>
      </c>
      <c r="AB15" t="s">
        <v>1046</v>
      </c>
      <c r="AC15" t="s">
        <v>902</v>
      </c>
      <c r="AD15" t="s">
        <v>873</v>
      </c>
      <c r="AE15" t="s">
        <v>1000</v>
      </c>
      <c r="AG15" t="s">
        <v>1122</v>
      </c>
      <c r="AI15" t="s">
        <v>1336</v>
      </c>
      <c r="AO15" t="s">
        <v>1397</v>
      </c>
      <c r="BA15" t="s">
        <v>1461</v>
      </c>
      <c r="BB15" t="s">
        <v>800</v>
      </c>
      <c r="BC15" t="s">
        <v>811</v>
      </c>
      <c r="BD15">
        <v>0.43</v>
      </c>
      <c r="BE15">
        <v>122900</v>
      </c>
    </row>
    <row r="16" spans="2:57" x14ac:dyDescent="0.25">
      <c r="C16" t="s">
        <v>814</v>
      </c>
      <c r="D16" t="s">
        <v>1226</v>
      </c>
      <c r="E16" t="s">
        <v>1166</v>
      </c>
      <c r="M16" t="s">
        <v>1145</v>
      </c>
      <c r="S16" t="s">
        <v>951</v>
      </c>
      <c r="T16" t="s">
        <v>931</v>
      </c>
      <c r="X16" t="s">
        <v>1062</v>
      </c>
      <c r="Z16" t="s">
        <v>853</v>
      </c>
      <c r="AB16" t="s">
        <v>1128</v>
      </c>
      <c r="AC16" t="s">
        <v>903</v>
      </c>
      <c r="AD16" t="s">
        <v>874</v>
      </c>
      <c r="AE16" t="s">
        <v>1001</v>
      </c>
      <c r="AG16" t="s">
        <v>1123</v>
      </c>
      <c r="AI16" t="s">
        <v>1337</v>
      </c>
      <c r="AO16" t="s">
        <v>1396</v>
      </c>
      <c r="BA16" t="s">
        <v>1462</v>
      </c>
      <c r="BB16" t="s">
        <v>800</v>
      </c>
      <c r="BC16" t="s">
        <v>812</v>
      </c>
      <c r="BD16">
        <v>0.43</v>
      </c>
      <c r="BE16">
        <v>139306</v>
      </c>
    </row>
    <row r="17" spans="3:57" x14ac:dyDescent="0.25">
      <c r="C17" t="s">
        <v>815</v>
      </c>
      <c r="D17" t="s">
        <v>1227</v>
      </c>
      <c r="E17" t="s">
        <v>1167</v>
      </c>
      <c r="M17" t="s">
        <v>1146</v>
      </c>
      <c r="T17" t="s">
        <v>932</v>
      </c>
      <c r="X17" t="s">
        <v>1063</v>
      </c>
      <c r="Z17" t="s">
        <v>854</v>
      </c>
      <c r="AB17" t="s">
        <v>1130</v>
      </c>
      <c r="AC17" t="s">
        <v>904</v>
      </c>
      <c r="AD17" t="s">
        <v>875</v>
      </c>
      <c r="AE17" t="s">
        <v>1002</v>
      </c>
      <c r="AG17" t="s">
        <v>1124</v>
      </c>
      <c r="AI17" t="s">
        <v>1338</v>
      </c>
      <c r="AO17" t="s">
        <v>1398</v>
      </c>
      <c r="BA17" t="s">
        <v>1463</v>
      </c>
      <c r="BB17" t="s">
        <v>800</v>
      </c>
      <c r="BC17" t="s">
        <v>813</v>
      </c>
      <c r="BD17">
        <v>0.43</v>
      </c>
      <c r="BE17">
        <v>220906</v>
      </c>
    </row>
    <row r="18" spans="3:57" x14ac:dyDescent="0.25">
      <c r="C18" t="s">
        <v>816</v>
      </c>
      <c r="D18" t="s">
        <v>1228</v>
      </c>
      <c r="E18" t="s">
        <v>1168</v>
      </c>
      <c r="T18" t="s">
        <v>933</v>
      </c>
      <c r="X18" t="s">
        <v>1064</v>
      </c>
      <c r="Z18" t="s">
        <v>855</v>
      </c>
      <c r="AB18" t="s">
        <v>1129</v>
      </c>
      <c r="AC18" t="s">
        <v>905</v>
      </c>
      <c r="AD18" t="s">
        <v>877</v>
      </c>
      <c r="AE18" t="s">
        <v>1003</v>
      </c>
      <c r="AG18" t="s">
        <v>1125</v>
      </c>
      <c r="AI18" t="s">
        <v>1339</v>
      </c>
      <c r="AO18" t="s">
        <v>1399</v>
      </c>
      <c r="BA18" t="s">
        <v>1464</v>
      </c>
      <c r="BB18" t="s">
        <v>800</v>
      </c>
      <c r="BC18" t="s">
        <v>814</v>
      </c>
      <c r="BD18">
        <v>0.43</v>
      </c>
      <c r="BE18">
        <v>139399</v>
      </c>
    </row>
    <row r="19" spans="3:57" x14ac:dyDescent="0.25">
      <c r="C19" t="s">
        <v>817</v>
      </c>
      <c r="D19" t="s">
        <v>1229</v>
      </c>
      <c r="E19" t="s">
        <v>1169</v>
      </c>
      <c r="T19" t="s">
        <v>934</v>
      </c>
      <c r="X19" t="s">
        <v>1065</v>
      </c>
      <c r="Z19" t="s">
        <v>856</v>
      </c>
      <c r="AC19" t="s">
        <v>906</v>
      </c>
      <c r="AD19" t="s">
        <v>878</v>
      </c>
      <c r="AE19" t="s">
        <v>1005</v>
      </c>
      <c r="AG19" t="s">
        <v>1126</v>
      </c>
      <c r="AI19" t="s">
        <v>1340</v>
      </c>
      <c r="AO19" t="s">
        <v>1400</v>
      </c>
      <c r="BA19" t="s">
        <v>1465</v>
      </c>
      <c r="BB19" t="s">
        <v>800</v>
      </c>
      <c r="BC19" t="s">
        <v>815</v>
      </c>
      <c r="BD19">
        <v>0.22</v>
      </c>
      <c r="BE19">
        <v>151201</v>
      </c>
    </row>
    <row r="20" spans="3:57" x14ac:dyDescent="0.25">
      <c r="C20" t="s">
        <v>818</v>
      </c>
      <c r="D20" t="s">
        <v>1230</v>
      </c>
      <c r="E20" t="s">
        <v>1170</v>
      </c>
      <c r="T20" t="s">
        <v>935</v>
      </c>
      <c r="X20" t="s">
        <v>1066</v>
      </c>
      <c r="Z20" t="s">
        <v>857</v>
      </c>
      <c r="AC20" t="s">
        <v>907</v>
      </c>
      <c r="AD20" t="s">
        <v>879</v>
      </c>
      <c r="AE20" t="s">
        <v>1006</v>
      </c>
      <c r="AG20" t="s">
        <v>1127</v>
      </c>
      <c r="AI20" t="s">
        <v>1341</v>
      </c>
      <c r="AO20" t="s">
        <v>1401</v>
      </c>
      <c r="BA20" t="s">
        <v>1466</v>
      </c>
      <c r="BB20" t="s">
        <v>800</v>
      </c>
      <c r="BC20" t="s">
        <v>816</v>
      </c>
      <c r="BD20">
        <v>0.22</v>
      </c>
      <c r="BE20">
        <v>151202</v>
      </c>
    </row>
    <row r="21" spans="3:57" x14ac:dyDescent="0.25">
      <c r="C21" t="s">
        <v>819</v>
      </c>
      <c r="D21" t="s">
        <v>1231</v>
      </c>
      <c r="E21" t="s">
        <v>1171</v>
      </c>
      <c r="T21" t="s">
        <v>936</v>
      </c>
      <c r="X21" t="s">
        <v>1067</v>
      </c>
      <c r="Z21" t="s">
        <v>858</v>
      </c>
      <c r="AC21" t="s">
        <v>908</v>
      </c>
      <c r="AD21" t="s">
        <v>880</v>
      </c>
      <c r="AE21" t="s">
        <v>1007</v>
      </c>
      <c r="AI21" t="s">
        <v>1342</v>
      </c>
      <c r="AO21" t="s">
        <v>1402</v>
      </c>
      <c r="BA21" t="s">
        <v>1467</v>
      </c>
      <c r="BB21" t="s">
        <v>800</v>
      </c>
      <c r="BC21" t="s">
        <v>817</v>
      </c>
      <c r="BD21">
        <v>0.43</v>
      </c>
      <c r="BE21">
        <v>152102</v>
      </c>
    </row>
    <row r="22" spans="3:57" x14ac:dyDescent="0.25">
      <c r="C22" t="s">
        <v>820</v>
      </c>
      <c r="D22" t="s">
        <v>1232</v>
      </c>
      <c r="E22" t="s">
        <v>1172</v>
      </c>
      <c r="X22" t="s">
        <v>1068</v>
      </c>
      <c r="AC22" t="s">
        <v>909</v>
      </c>
      <c r="AD22" t="s">
        <v>881</v>
      </c>
      <c r="AE22" t="s">
        <v>1008</v>
      </c>
      <c r="AI22" t="s">
        <v>1343</v>
      </c>
      <c r="AO22" t="s">
        <v>1403</v>
      </c>
      <c r="BA22" t="s">
        <v>1468</v>
      </c>
      <c r="BB22" t="s">
        <v>800</v>
      </c>
      <c r="BC22" t="s">
        <v>818</v>
      </c>
      <c r="BD22">
        <v>0.52</v>
      </c>
      <c r="BE22">
        <v>154700</v>
      </c>
    </row>
    <row r="23" spans="3:57" x14ac:dyDescent="0.25">
      <c r="C23" t="s">
        <v>821</v>
      </c>
      <c r="D23" t="s">
        <v>1233</v>
      </c>
      <c r="E23" t="s">
        <v>1173</v>
      </c>
      <c r="X23" t="s">
        <v>1069</v>
      </c>
      <c r="AC23" t="s">
        <v>910</v>
      </c>
      <c r="AD23" t="s">
        <v>882</v>
      </c>
      <c r="AE23" t="s">
        <v>1009</v>
      </c>
      <c r="AI23" t="s">
        <v>1344</v>
      </c>
      <c r="AO23" t="s">
        <v>1404</v>
      </c>
      <c r="BA23" t="s">
        <v>1469</v>
      </c>
      <c r="BB23" t="s">
        <v>800</v>
      </c>
      <c r="BC23" t="s">
        <v>819</v>
      </c>
      <c r="BD23">
        <v>0.43</v>
      </c>
      <c r="BE23">
        <v>153902</v>
      </c>
    </row>
    <row r="24" spans="3:57" x14ac:dyDescent="0.25">
      <c r="C24" t="s">
        <v>822</v>
      </c>
      <c r="D24" t="s">
        <v>1234</v>
      </c>
      <c r="E24" t="s">
        <v>1174</v>
      </c>
      <c r="X24" t="s">
        <v>1070</v>
      </c>
      <c r="AC24" t="s">
        <v>876</v>
      </c>
      <c r="AD24" t="s">
        <v>883</v>
      </c>
      <c r="AI24" t="s">
        <v>1345</v>
      </c>
      <c r="AO24" t="s">
        <v>1405</v>
      </c>
      <c r="BA24" t="s">
        <v>1470</v>
      </c>
      <c r="BB24" t="s">
        <v>800</v>
      </c>
      <c r="BC24" t="s">
        <v>820</v>
      </c>
      <c r="BD24">
        <v>0.43</v>
      </c>
      <c r="BE24">
        <v>153901</v>
      </c>
    </row>
    <row r="25" spans="3:57" x14ac:dyDescent="0.25">
      <c r="C25" t="s">
        <v>823</v>
      </c>
      <c r="D25" t="s">
        <v>1235</v>
      </c>
      <c r="E25" t="s">
        <v>1176</v>
      </c>
      <c r="X25" t="s">
        <v>1071</v>
      </c>
      <c r="AC25" t="s">
        <v>912</v>
      </c>
      <c r="AD25" t="s">
        <v>884</v>
      </c>
      <c r="AI25" t="s">
        <v>1346</v>
      </c>
      <c r="AO25" t="s">
        <v>1406</v>
      </c>
      <c r="BA25" t="s">
        <v>1471</v>
      </c>
      <c r="BB25" t="s">
        <v>800</v>
      </c>
      <c r="BC25" t="s">
        <v>821</v>
      </c>
      <c r="BD25">
        <v>0.43</v>
      </c>
      <c r="BE25">
        <v>152101</v>
      </c>
    </row>
    <row r="26" spans="3:57" x14ac:dyDescent="0.25">
      <c r="C26" t="s">
        <v>824</v>
      </c>
      <c r="D26" t="s">
        <v>1236</v>
      </c>
      <c r="E26" t="s">
        <v>1177</v>
      </c>
      <c r="X26" t="s">
        <v>1072</v>
      </c>
      <c r="AC26" t="s">
        <v>913</v>
      </c>
      <c r="AD26" t="s">
        <v>885</v>
      </c>
      <c r="AI26" t="s">
        <v>1347</v>
      </c>
      <c r="BA26" t="s">
        <v>1472</v>
      </c>
      <c r="BB26" t="s">
        <v>800</v>
      </c>
      <c r="BC26" t="s">
        <v>822</v>
      </c>
      <c r="BD26">
        <v>0.43</v>
      </c>
      <c r="BE26">
        <v>159899</v>
      </c>
    </row>
    <row r="27" spans="3:57" x14ac:dyDescent="0.25">
      <c r="C27" t="s">
        <v>825</v>
      </c>
      <c r="D27" t="s">
        <v>1237</v>
      </c>
      <c r="E27" t="s">
        <v>1178</v>
      </c>
      <c r="X27" t="s">
        <v>1073</v>
      </c>
      <c r="AC27" t="s">
        <v>914</v>
      </c>
      <c r="AD27" t="s">
        <v>886</v>
      </c>
      <c r="AI27" t="s">
        <v>1348</v>
      </c>
      <c r="BA27" t="s">
        <v>1473</v>
      </c>
      <c r="BB27" t="s">
        <v>800</v>
      </c>
      <c r="BC27" t="s">
        <v>823</v>
      </c>
      <c r="BD27">
        <v>0.61</v>
      </c>
      <c r="BE27">
        <v>155504</v>
      </c>
    </row>
    <row r="28" spans="3:57" x14ac:dyDescent="0.25">
      <c r="C28" t="s">
        <v>826</v>
      </c>
      <c r="D28" t="s">
        <v>1238</v>
      </c>
      <c r="E28" t="s">
        <v>1179</v>
      </c>
      <c r="X28" t="s">
        <v>1074</v>
      </c>
      <c r="AC28" t="s">
        <v>915</v>
      </c>
      <c r="AD28" t="s">
        <v>887</v>
      </c>
      <c r="AI28" t="s">
        <v>1349</v>
      </c>
      <c r="BA28" t="s">
        <v>1474</v>
      </c>
      <c r="BB28" t="s">
        <v>800</v>
      </c>
      <c r="BC28" t="s">
        <v>824</v>
      </c>
      <c r="BD28">
        <v>0.43</v>
      </c>
      <c r="BE28">
        <v>159801</v>
      </c>
    </row>
    <row r="29" spans="3:57" x14ac:dyDescent="0.25">
      <c r="C29" t="s">
        <v>827</v>
      </c>
      <c r="D29" t="s">
        <v>1239</v>
      </c>
      <c r="E29" t="s">
        <v>1180</v>
      </c>
      <c r="X29" t="s">
        <v>1075</v>
      </c>
      <c r="AC29" t="s">
        <v>916</v>
      </c>
      <c r="AD29" t="s">
        <v>888</v>
      </c>
      <c r="AI29" t="s">
        <v>1350</v>
      </c>
      <c r="BA29" t="s">
        <v>1475</v>
      </c>
      <c r="BB29" t="s">
        <v>800</v>
      </c>
      <c r="BC29" t="s">
        <v>825</v>
      </c>
      <c r="BD29">
        <v>0.43</v>
      </c>
      <c r="BE29">
        <v>159804</v>
      </c>
    </row>
    <row r="30" spans="3:57" x14ac:dyDescent="0.25">
      <c r="C30" t="s">
        <v>828</v>
      </c>
      <c r="D30" t="s">
        <v>1240</v>
      </c>
      <c r="E30" t="s">
        <v>1181</v>
      </c>
      <c r="X30" t="s">
        <v>1076</v>
      </c>
      <c r="AC30" t="s">
        <v>917</v>
      </c>
      <c r="AI30" t="s">
        <v>1351</v>
      </c>
      <c r="BA30" t="s">
        <v>1476</v>
      </c>
      <c r="BB30" t="s">
        <v>800</v>
      </c>
      <c r="BC30" t="s">
        <v>826</v>
      </c>
      <c r="BD30">
        <v>0.43</v>
      </c>
      <c r="BE30">
        <v>210107</v>
      </c>
    </row>
    <row r="31" spans="3:57" x14ac:dyDescent="0.25">
      <c r="C31" t="s">
        <v>829</v>
      </c>
      <c r="D31" t="s">
        <v>1241</v>
      </c>
      <c r="E31" t="s">
        <v>1182</v>
      </c>
      <c r="X31" t="s">
        <v>1077</v>
      </c>
      <c r="AI31" t="s">
        <v>1352</v>
      </c>
      <c r="BA31" t="s">
        <v>1477</v>
      </c>
      <c r="BB31" t="s">
        <v>800</v>
      </c>
      <c r="BC31" t="s">
        <v>827</v>
      </c>
      <c r="BD31">
        <v>0.43</v>
      </c>
      <c r="BE31">
        <v>220904</v>
      </c>
    </row>
    <row r="32" spans="3:57" x14ac:dyDescent="0.25">
      <c r="C32" t="s">
        <v>830</v>
      </c>
      <c r="D32" t="s">
        <v>1242</v>
      </c>
      <c r="E32" t="s">
        <v>1183</v>
      </c>
      <c r="X32" t="s">
        <v>1004</v>
      </c>
      <c r="AI32" t="s">
        <v>1353</v>
      </c>
      <c r="BA32" t="s">
        <v>1478</v>
      </c>
      <c r="BB32" t="s">
        <v>800</v>
      </c>
      <c r="BC32" t="s">
        <v>828</v>
      </c>
      <c r="BD32">
        <v>0.43</v>
      </c>
      <c r="BE32">
        <v>220999</v>
      </c>
    </row>
    <row r="33" spans="3:57" x14ac:dyDescent="0.25">
      <c r="C33" t="s">
        <v>831</v>
      </c>
      <c r="D33" t="s">
        <v>1243</v>
      </c>
      <c r="E33" t="s">
        <v>1184</v>
      </c>
      <c r="X33" t="s">
        <v>1078</v>
      </c>
      <c r="AI33" t="s">
        <v>1383</v>
      </c>
      <c r="BA33" t="s">
        <v>1479</v>
      </c>
      <c r="BB33" t="s">
        <v>800</v>
      </c>
      <c r="BC33" t="s">
        <v>829</v>
      </c>
      <c r="BD33">
        <v>0.43</v>
      </c>
      <c r="BE33">
        <v>2029100</v>
      </c>
    </row>
    <row r="34" spans="3:57" x14ac:dyDescent="0.25">
      <c r="C34" t="s">
        <v>832</v>
      </c>
      <c r="D34" t="s">
        <v>1244</v>
      </c>
      <c r="E34" t="s">
        <v>1185</v>
      </c>
      <c r="X34" t="s">
        <v>1079</v>
      </c>
      <c r="AI34" t="s">
        <v>1384</v>
      </c>
      <c r="BA34" t="s">
        <v>1480</v>
      </c>
      <c r="BB34" t="s">
        <v>800</v>
      </c>
      <c r="BC34" t="s">
        <v>830</v>
      </c>
      <c r="BD34">
        <v>0.43</v>
      </c>
      <c r="BE34">
        <v>312401</v>
      </c>
    </row>
    <row r="35" spans="3:57" x14ac:dyDescent="0.25">
      <c r="C35" t="s">
        <v>833</v>
      </c>
      <c r="D35" t="s">
        <v>1245</v>
      </c>
      <c r="E35" t="s">
        <v>1186</v>
      </c>
      <c r="X35" t="s">
        <v>1080</v>
      </c>
      <c r="AI35" t="s">
        <v>1385</v>
      </c>
      <c r="BA35" t="s">
        <v>1481</v>
      </c>
      <c r="BB35" t="s">
        <v>800</v>
      </c>
      <c r="BC35" t="s">
        <v>831</v>
      </c>
      <c r="BD35">
        <v>0.43</v>
      </c>
      <c r="BE35">
        <v>322101</v>
      </c>
    </row>
    <row r="36" spans="3:57" x14ac:dyDescent="0.25">
      <c r="C36" t="s">
        <v>834</v>
      </c>
      <c r="D36" t="s">
        <v>1246</v>
      </c>
      <c r="E36" t="s">
        <v>1187</v>
      </c>
      <c r="X36" t="s">
        <v>1081</v>
      </c>
      <c r="BA36" t="s">
        <v>1482</v>
      </c>
      <c r="BB36" t="s">
        <v>800</v>
      </c>
      <c r="BC36" t="s">
        <v>832</v>
      </c>
      <c r="BD36">
        <v>0.43</v>
      </c>
      <c r="BE36">
        <v>321302</v>
      </c>
    </row>
    <row r="37" spans="3:57" x14ac:dyDescent="0.25">
      <c r="C37" t="s">
        <v>835</v>
      </c>
      <c r="D37" t="s">
        <v>1247</v>
      </c>
      <c r="E37" t="s">
        <v>1188</v>
      </c>
      <c r="X37" t="s">
        <v>1082</v>
      </c>
      <c r="BA37" t="s">
        <v>1483</v>
      </c>
      <c r="BB37" t="s">
        <v>800</v>
      </c>
      <c r="BC37" t="s">
        <v>833</v>
      </c>
      <c r="BD37">
        <v>0.43</v>
      </c>
      <c r="BE37">
        <v>321303</v>
      </c>
    </row>
    <row r="38" spans="3:57" x14ac:dyDescent="0.25">
      <c r="C38" t="s">
        <v>836</v>
      </c>
      <c r="D38" t="s">
        <v>1248</v>
      </c>
      <c r="E38" t="s">
        <v>1189</v>
      </c>
      <c r="X38" t="s">
        <v>1083</v>
      </c>
      <c r="BA38" t="s">
        <v>1484</v>
      </c>
      <c r="BB38" t="s">
        <v>800</v>
      </c>
      <c r="BC38" t="s">
        <v>834</v>
      </c>
      <c r="BD38">
        <v>0.43</v>
      </c>
      <c r="BE38">
        <v>332103</v>
      </c>
    </row>
    <row r="39" spans="3:57" x14ac:dyDescent="0.25">
      <c r="C39" t="s">
        <v>837</v>
      </c>
      <c r="D39" t="s">
        <v>1249</v>
      </c>
      <c r="E39" t="s">
        <v>1190</v>
      </c>
      <c r="BA39" t="s">
        <v>1485</v>
      </c>
      <c r="BB39" t="s">
        <v>800</v>
      </c>
      <c r="BC39" t="s">
        <v>835</v>
      </c>
      <c r="BD39">
        <v>0.43</v>
      </c>
      <c r="BE39">
        <v>159803</v>
      </c>
    </row>
    <row r="40" spans="3:57" x14ac:dyDescent="0.25">
      <c r="C40" t="s">
        <v>838</v>
      </c>
      <c r="D40" t="s">
        <v>1217</v>
      </c>
      <c r="E40" t="s">
        <v>1191</v>
      </c>
      <c r="BA40" t="s">
        <v>1486</v>
      </c>
      <c r="BB40" t="s">
        <v>800</v>
      </c>
      <c r="BC40" t="s">
        <v>836</v>
      </c>
      <c r="BD40">
        <v>0.43</v>
      </c>
      <c r="BE40">
        <v>322105</v>
      </c>
    </row>
    <row r="41" spans="3:57" x14ac:dyDescent="0.25">
      <c r="D41" t="s">
        <v>1250</v>
      </c>
      <c r="E41" t="s">
        <v>1192</v>
      </c>
      <c r="BA41" t="s">
        <v>1487</v>
      </c>
      <c r="BB41" t="s">
        <v>800</v>
      </c>
      <c r="BC41" t="s">
        <v>837</v>
      </c>
      <c r="BD41">
        <v>0.43</v>
      </c>
      <c r="BE41">
        <v>312403</v>
      </c>
    </row>
    <row r="42" spans="3:57" x14ac:dyDescent="0.25">
      <c r="D42" t="s">
        <v>1251</v>
      </c>
      <c r="E42" t="s">
        <v>1193</v>
      </c>
      <c r="BA42" t="s">
        <v>1488</v>
      </c>
      <c r="BB42" t="s">
        <v>800</v>
      </c>
      <c r="BC42" t="s">
        <v>838</v>
      </c>
      <c r="BD42">
        <v>0.43</v>
      </c>
      <c r="BE42">
        <v>322199</v>
      </c>
    </row>
    <row r="43" spans="3:57" x14ac:dyDescent="0.25">
      <c r="D43" t="s">
        <v>1252</v>
      </c>
      <c r="E43" t="s">
        <v>1194</v>
      </c>
      <c r="BA43" t="s">
        <v>1489</v>
      </c>
      <c r="BB43" t="s">
        <v>1211</v>
      </c>
      <c r="BC43" t="s">
        <v>1212</v>
      </c>
      <c r="BD43">
        <v>0.37</v>
      </c>
      <c r="BE43">
        <v>4689301</v>
      </c>
    </row>
    <row r="44" spans="3:57" x14ac:dyDescent="0.25">
      <c r="D44" t="s">
        <v>1253</v>
      </c>
      <c r="E44" t="s">
        <v>1195</v>
      </c>
      <c r="BA44" t="s">
        <v>1490</v>
      </c>
      <c r="BB44" t="s">
        <v>1211</v>
      </c>
      <c r="BC44" t="s">
        <v>1213</v>
      </c>
      <c r="BD44">
        <v>0.37</v>
      </c>
      <c r="BE44">
        <v>4681999</v>
      </c>
    </row>
    <row r="45" spans="3:57" x14ac:dyDescent="0.25">
      <c r="D45" t="s">
        <v>1254</v>
      </c>
      <c r="E45" t="s">
        <v>1196</v>
      </c>
      <c r="BA45" t="s">
        <v>1491</v>
      </c>
      <c r="BB45" t="s">
        <v>1211</v>
      </c>
      <c r="BC45" t="s">
        <v>1214</v>
      </c>
      <c r="BD45">
        <v>0.37</v>
      </c>
      <c r="BE45">
        <v>4681804</v>
      </c>
    </row>
    <row r="46" spans="3:57" x14ac:dyDescent="0.25">
      <c r="D46" t="s">
        <v>1255</v>
      </c>
      <c r="E46" t="s">
        <v>1197</v>
      </c>
      <c r="BA46" t="s">
        <v>1492</v>
      </c>
      <c r="BB46" t="s">
        <v>1211</v>
      </c>
      <c r="BC46" t="s">
        <v>1215</v>
      </c>
      <c r="BD46">
        <v>0.37</v>
      </c>
      <c r="BE46">
        <v>4623199</v>
      </c>
    </row>
    <row r="47" spans="3:57" x14ac:dyDescent="0.25">
      <c r="D47" t="s">
        <v>1256</v>
      </c>
      <c r="E47" t="s">
        <v>1198</v>
      </c>
      <c r="BA47" t="s">
        <v>1493</v>
      </c>
      <c r="BB47" t="s">
        <v>1211</v>
      </c>
      <c r="BC47" t="s">
        <v>1216</v>
      </c>
      <c r="BD47">
        <v>0.37</v>
      </c>
      <c r="BE47">
        <v>4623108</v>
      </c>
    </row>
    <row r="48" spans="3:57" x14ac:dyDescent="0.25">
      <c r="D48" t="s">
        <v>1257</v>
      </c>
      <c r="E48" t="s">
        <v>1199</v>
      </c>
      <c r="BA48" t="s">
        <v>1494</v>
      </c>
      <c r="BB48" t="s">
        <v>1211</v>
      </c>
      <c r="BC48" t="s">
        <v>1218</v>
      </c>
      <c r="BD48">
        <v>0.37</v>
      </c>
      <c r="BE48">
        <v>4623101</v>
      </c>
    </row>
    <row r="49" spans="4:57" x14ac:dyDescent="0.25">
      <c r="D49" t="s">
        <v>1258</v>
      </c>
      <c r="E49" t="s">
        <v>1200</v>
      </c>
      <c r="BA49" t="s">
        <v>1495</v>
      </c>
      <c r="BB49" t="s">
        <v>1211</v>
      </c>
      <c r="BC49" t="s">
        <v>1219</v>
      </c>
      <c r="BD49">
        <v>0.37</v>
      </c>
      <c r="BE49">
        <v>4623999</v>
      </c>
    </row>
    <row r="50" spans="4:57" x14ac:dyDescent="0.25">
      <c r="D50" t="s">
        <v>1259</v>
      </c>
      <c r="E50" t="s">
        <v>1201</v>
      </c>
      <c r="BA50" t="s">
        <v>1496</v>
      </c>
      <c r="BB50" t="s">
        <v>1211</v>
      </c>
      <c r="BC50" t="s">
        <v>1220</v>
      </c>
      <c r="BD50">
        <v>0.37</v>
      </c>
      <c r="BE50">
        <v>4633801</v>
      </c>
    </row>
    <row r="51" spans="4:57" x14ac:dyDescent="0.25">
      <c r="D51" t="s">
        <v>1260</v>
      </c>
      <c r="E51" t="s">
        <v>1202</v>
      </c>
      <c r="BA51" t="s">
        <v>1497</v>
      </c>
      <c r="BB51" t="s">
        <v>1211</v>
      </c>
      <c r="BC51" t="s">
        <v>1221</v>
      </c>
      <c r="BD51">
        <v>0.37</v>
      </c>
      <c r="BE51">
        <v>4631100</v>
      </c>
    </row>
    <row r="52" spans="4:57" x14ac:dyDescent="0.25">
      <c r="D52" t="s">
        <v>1261</v>
      </c>
      <c r="E52" t="s">
        <v>1203</v>
      </c>
      <c r="BA52" t="s">
        <v>1498</v>
      </c>
      <c r="BB52" t="s">
        <v>1211</v>
      </c>
      <c r="BC52" t="s">
        <v>1222</v>
      </c>
      <c r="BD52">
        <v>0.37</v>
      </c>
      <c r="BE52">
        <v>4637104</v>
      </c>
    </row>
    <row r="53" spans="4:57" x14ac:dyDescent="0.25">
      <c r="D53" t="s">
        <v>1262</v>
      </c>
      <c r="E53" t="s">
        <v>1204</v>
      </c>
      <c r="BA53" t="s">
        <v>1499</v>
      </c>
      <c r="BB53" t="s">
        <v>1211</v>
      </c>
      <c r="BC53" t="s">
        <v>1223</v>
      </c>
      <c r="BD53">
        <v>0.37</v>
      </c>
      <c r="BE53">
        <v>4634601</v>
      </c>
    </row>
    <row r="54" spans="4:57" x14ac:dyDescent="0.25">
      <c r="D54" t="s">
        <v>1175</v>
      </c>
      <c r="E54" t="s">
        <v>1205</v>
      </c>
      <c r="BA54" t="s">
        <v>1500</v>
      </c>
      <c r="BB54" t="s">
        <v>1211</v>
      </c>
      <c r="BC54" t="s">
        <v>1224</v>
      </c>
      <c r="BD54">
        <v>0.37</v>
      </c>
      <c r="BE54">
        <v>4634603</v>
      </c>
    </row>
    <row r="55" spans="4:57" x14ac:dyDescent="0.25">
      <c r="D55" t="s">
        <v>1263</v>
      </c>
      <c r="E55" t="s">
        <v>1206</v>
      </c>
      <c r="BA55" t="s">
        <v>1501</v>
      </c>
      <c r="BB55" t="s">
        <v>1211</v>
      </c>
      <c r="BC55" t="s">
        <v>1225</v>
      </c>
      <c r="BD55">
        <v>0.37</v>
      </c>
      <c r="BE55">
        <v>4635402</v>
      </c>
    </row>
    <row r="56" spans="4:57" x14ac:dyDescent="0.25">
      <c r="D56" t="s">
        <v>1264</v>
      </c>
      <c r="E56" t="s">
        <v>1207</v>
      </c>
      <c r="BA56" t="s">
        <v>1502</v>
      </c>
      <c r="BB56" t="s">
        <v>1211</v>
      </c>
      <c r="BC56" t="s">
        <v>1226</v>
      </c>
      <c r="BD56">
        <v>0.13</v>
      </c>
      <c r="BE56">
        <v>4632001</v>
      </c>
    </row>
    <row r="57" spans="4:57" x14ac:dyDescent="0.25">
      <c r="D57" t="s">
        <v>1265</v>
      </c>
      <c r="E57" t="s">
        <v>1208</v>
      </c>
      <c r="BA57" t="s">
        <v>1503</v>
      </c>
      <c r="BB57" t="s">
        <v>1211</v>
      </c>
      <c r="BC57" t="s">
        <v>1227</v>
      </c>
      <c r="BD57">
        <v>0.34</v>
      </c>
      <c r="BE57">
        <v>4691500</v>
      </c>
    </row>
    <row r="58" spans="4:57" x14ac:dyDescent="0.25">
      <c r="D58" t="s">
        <v>1266</v>
      </c>
      <c r="E58" t="s">
        <v>1209</v>
      </c>
      <c r="BA58" t="s">
        <v>1504</v>
      </c>
      <c r="BB58" t="s">
        <v>1211</v>
      </c>
      <c r="BC58" t="s">
        <v>1228</v>
      </c>
      <c r="BD58">
        <v>0.34</v>
      </c>
      <c r="BE58">
        <v>1099999</v>
      </c>
    </row>
    <row r="59" spans="4:57" x14ac:dyDescent="0.25">
      <c r="D59" t="s">
        <v>1267</v>
      </c>
      <c r="BA59" t="s">
        <v>1505</v>
      </c>
      <c r="BB59" t="s">
        <v>1211</v>
      </c>
      <c r="BC59" t="s">
        <v>1229</v>
      </c>
      <c r="BD59">
        <v>0.37</v>
      </c>
      <c r="BE59">
        <v>4644301</v>
      </c>
    </row>
    <row r="60" spans="4:57" x14ac:dyDescent="0.25">
      <c r="D60" t="s">
        <v>1268</v>
      </c>
      <c r="BA60" t="s">
        <v>1506</v>
      </c>
      <c r="BB60" t="s">
        <v>1211</v>
      </c>
      <c r="BC60" t="s">
        <v>1230</v>
      </c>
      <c r="BD60">
        <v>0.37</v>
      </c>
      <c r="BE60">
        <v>4646002</v>
      </c>
    </row>
    <row r="61" spans="4:57" x14ac:dyDescent="0.25">
      <c r="D61" t="s">
        <v>1210</v>
      </c>
      <c r="BA61" t="s">
        <v>1507</v>
      </c>
      <c r="BB61" t="s">
        <v>1211</v>
      </c>
      <c r="BC61" t="s">
        <v>1231</v>
      </c>
      <c r="BD61">
        <v>0.37</v>
      </c>
      <c r="BE61">
        <v>4644302</v>
      </c>
    </row>
    <row r="62" spans="4:57" x14ac:dyDescent="0.25">
      <c r="D62" t="s">
        <v>1269</v>
      </c>
      <c r="BA62" t="s">
        <v>1508</v>
      </c>
      <c r="BB62" t="s">
        <v>1211</v>
      </c>
      <c r="BC62" t="s">
        <v>1232</v>
      </c>
      <c r="BD62">
        <v>0.37</v>
      </c>
      <c r="BE62">
        <v>4649408</v>
      </c>
    </row>
    <row r="63" spans="4:57" x14ac:dyDescent="0.25">
      <c r="D63" t="s">
        <v>1270</v>
      </c>
      <c r="BA63" t="s">
        <v>1509</v>
      </c>
      <c r="BB63" t="s">
        <v>1211</v>
      </c>
      <c r="BC63" t="s">
        <v>1233</v>
      </c>
      <c r="BD63">
        <v>0.37</v>
      </c>
      <c r="BE63">
        <v>4645103</v>
      </c>
    </row>
    <row r="64" spans="4:57" x14ac:dyDescent="0.25">
      <c r="D64" t="s">
        <v>1271</v>
      </c>
      <c r="BA64" t="s">
        <v>1510</v>
      </c>
      <c r="BB64" t="s">
        <v>1211</v>
      </c>
      <c r="BC64" t="s">
        <v>1234</v>
      </c>
      <c r="BD64">
        <v>0.37</v>
      </c>
      <c r="BE64">
        <v>4683400</v>
      </c>
    </row>
    <row r="65" spans="4:57" x14ac:dyDescent="0.25">
      <c r="D65" t="s">
        <v>1272</v>
      </c>
      <c r="BA65" t="s">
        <v>1511</v>
      </c>
      <c r="BB65" t="s">
        <v>1211</v>
      </c>
      <c r="BC65" t="s">
        <v>1235</v>
      </c>
      <c r="BD65">
        <v>0.37</v>
      </c>
      <c r="BE65">
        <v>4684299</v>
      </c>
    </row>
    <row r="66" spans="4:57" x14ac:dyDescent="0.25">
      <c r="D66" t="s">
        <v>1273</v>
      </c>
      <c r="BA66" t="s">
        <v>1512</v>
      </c>
      <c r="BB66" t="s">
        <v>1211</v>
      </c>
      <c r="BC66" t="s">
        <v>1236</v>
      </c>
      <c r="BD66">
        <v>0.37</v>
      </c>
      <c r="BE66">
        <v>4641901</v>
      </c>
    </row>
    <row r="67" spans="4:57" x14ac:dyDescent="0.25">
      <c r="BA67" t="s">
        <v>1513</v>
      </c>
      <c r="BB67" t="s">
        <v>1211</v>
      </c>
      <c r="BC67" t="s">
        <v>1237</v>
      </c>
      <c r="BD67">
        <v>0.37</v>
      </c>
      <c r="BE67">
        <v>4641999</v>
      </c>
    </row>
    <row r="68" spans="4:57" x14ac:dyDescent="0.25">
      <c r="BA68" t="s">
        <v>1514</v>
      </c>
      <c r="BB68" t="s">
        <v>1211</v>
      </c>
      <c r="BC68" t="s">
        <v>1238</v>
      </c>
      <c r="BD68">
        <v>0.37</v>
      </c>
      <c r="BE68">
        <v>4642701</v>
      </c>
    </row>
    <row r="69" spans="4:57" x14ac:dyDescent="0.25">
      <c r="BA69" t="s">
        <v>1515</v>
      </c>
      <c r="BB69" t="s">
        <v>1211</v>
      </c>
      <c r="BC69" t="s">
        <v>1239</v>
      </c>
      <c r="BD69">
        <v>0.37</v>
      </c>
      <c r="BE69">
        <v>4643502</v>
      </c>
    </row>
    <row r="70" spans="4:57" x14ac:dyDescent="0.25">
      <c r="BA70" t="s">
        <v>1516</v>
      </c>
      <c r="BB70" t="s">
        <v>1211</v>
      </c>
      <c r="BC70" t="s">
        <v>1240</v>
      </c>
      <c r="BD70">
        <v>0.37</v>
      </c>
      <c r="BE70">
        <v>4643501</v>
      </c>
    </row>
    <row r="71" spans="4:57" x14ac:dyDescent="0.25">
      <c r="BA71" t="s">
        <v>1517</v>
      </c>
      <c r="BB71" t="s">
        <v>1211</v>
      </c>
      <c r="BC71" t="s">
        <v>1241</v>
      </c>
      <c r="BD71">
        <v>0.37</v>
      </c>
      <c r="BE71">
        <v>4642702</v>
      </c>
    </row>
    <row r="72" spans="4:57" x14ac:dyDescent="0.25">
      <c r="BA72" t="s">
        <v>1518</v>
      </c>
      <c r="BB72" t="s">
        <v>1211</v>
      </c>
      <c r="BC72" t="s">
        <v>1242</v>
      </c>
      <c r="BD72">
        <v>0.37</v>
      </c>
      <c r="BE72">
        <v>4641903</v>
      </c>
    </row>
    <row r="73" spans="4:57" x14ac:dyDescent="0.25">
      <c r="BA73" t="s">
        <v>1519</v>
      </c>
      <c r="BB73" t="s">
        <v>1211</v>
      </c>
      <c r="BC73" t="s">
        <v>1243</v>
      </c>
      <c r="BD73">
        <v>0.37</v>
      </c>
      <c r="BE73">
        <v>4649404</v>
      </c>
    </row>
    <row r="74" spans="4:57" x14ac:dyDescent="0.25">
      <c r="BA74" t="s">
        <v>1520</v>
      </c>
      <c r="BB74" t="s">
        <v>1211</v>
      </c>
      <c r="BC74" t="s">
        <v>1244</v>
      </c>
      <c r="BD74">
        <v>0.37</v>
      </c>
      <c r="BE74">
        <v>4649999</v>
      </c>
    </row>
    <row r="75" spans="4:57" x14ac:dyDescent="0.25">
      <c r="BA75" t="s">
        <v>1521</v>
      </c>
      <c r="BB75" t="s">
        <v>1211</v>
      </c>
      <c r="BC75" t="s">
        <v>1245</v>
      </c>
      <c r="BD75">
        <v>0.37</v>
      </c>
      <c r="BE75">
        <v>4649405</v>
      </c>
    </row>
    <row r="76" spans="4:57" x14ac:dyDescent="0.25">
      <c r="BA76" t="s">
        <v>1522</v>
      </c>
      <c r="BB76" t="s">
        <v>1211</v>
      </c>
      <c r="BC76" t="s">
        <v>1246</v>
      </c>
      <c r="BD76">
        <v>0.37</v>
      </c>
      <c r="BE76">
        <v>4641902</v>
      </c>
    </row>
    <row r="77" spans="4:57" x14ac:dyDescent="0.25">
      <c r="BA77" t="s">
        <v>1523</v>
      </c>
      <c r="BB77" t="s">
        <v>1211</v>
      </c>
      <c r="BC77" t="s">
        <v>1247</v>
      </c>
      <c r="BD77">
        <v>0.25</v>
      </c>
      <c r="BE77">
        <v>4672900</v>
      </c>
    </row>
    <row r="78" spans="4:57" x14ac:dyDescent="0.25">
      <c r="BA78" t="s">
        <v>1524</v>
      </c>
      <c r="BB78" t="s">
        <v>1211</v>
      </c>
      <c r="BC78" t="s">
        <v>1248</v>
      </c>
      <c r="BD78">
        <v>0.37</v>
      </c>
      <c r="BE78">
        <v>4669901</v>
      </c>
    </row>
    <row r="79" spans="4:57" x14ac:dyDescent="0.25">
      <c r="BA79" t="s">
        <v>1525</v>
      </c>
      <c r="BB79" t="s">
        <v>1211</v>
      </c>
      <c r="BC79" t="s">
        <v>1249</v>
      </c>
      <c r="BD79">
        <v>0.37</v>
      </c>
      <c r="BE79">
        <v>4679603</v>
      </c>
    </row>
    <row r="80" spans="4:57" x14ac:dyDescent="0.25">
      <c r="BA80" t="s">
        <v>1526</v>
      </c>
      <c r="BB80" t="s">
        <v>1211</v>
      </c>
      <c r="BC80" t="s">
        <v>1217</v>
      </c>
      <c r="BD80">
        <v>0.37</v>
      </c>
      <c r="BE80">
        <v>4671999</v>
      </c>
    </row>
    <row r="81" spans="53:57" x14ac:dyDescent="0.25">
      <c r="BA81" t="s">
        <v>1527</v>
      </c>
      <c r="BB81" t="s">
        <v>1211</v>
      </c>
      <c r="BC81" t="s">
        <v>1250</v>
      </c>
      <c r="BD81">
        <v>0.37</v>
      </c>
      <c r="BE81">
        <v>4679699</v>
      </c>
    </row>
    <row r="82" spans="53:57" x14ac:dyDescent="0.25">
      <c r="BA82" t="s">
        <v>1528</v>
      </c>
      <c r="BB82" t="s">
        <v>1211</v>
      </c>
      <c r="BC82" t="s">
        <v>1251</v>
      </c>
      <c r="BD82">
        <v>0.37</v>
      </c>
      <c r="BE82">
        <v>4679601</v>
      </c>
    </row>
    <row r="83" spans="53:57" x14ac:dyDescent="0.25">
      <c r="BA83" t="s">
        <v>1529</v>
      </c>
      <c r="BB83" t="s">
        <v>1211</v>
      </c>
      <c r="BC83" t="s">
        <v>1252</v>
      </c>
      <c r="BD83">
        <v>0.37</v>
      </c>
      <c r="BE83">
        <v>4673700</v>
      </c>
    </row>
    <row r="84" spans="53:57" x14ac:dyDescent="0.25">
      <c r="BA84" t="s">
        <v>1530</v>
      </c>
      <c r="BB84" t="s">
        <v>1211</v>
      </c>
      <c r="BC84" t="s">
        <v>1253</v>
      </c>
      <c r="BD84">
        <v>0.37</v>
      </c>
      <c r="BE84">
        <v>4511103</v>
      </c>
    </row>
    <row r="85" spans="53:57" x14ac:dyDescent="0.25">
      <c r="BA85" t="s">
        <v>1531</v>
      </c>
      <c r="BB85" t="s">
        <v>1211</v>
      </c>
      <c r="BC85" t="s">
        <v>1254</v>
      </c>
      <c r="BD85">
        <v>0.37</v>
      </c>
      <c r="BE85">
        <v>4530701</v>
      </c>
    </row>
    <row r="86" spans="53:57" x14ac:dyDescent="0.25">
      <c r="BA86" t="s">
        <v>1532</v>
      </c>
      <c r="BB86" t="s">
        <v>1211</v>
      </c>
      <c r="BC86" t="s">
        <v>1255</v>
      </c>
      <c r="BD86">
        <v>0.37</v>
      </c>
      <c r="BE86">
        <v>4649403</v>
      </c>
    </row>
    <row r="87" spans="53:57" x14ac:dyDescent="0.25">
      <c r="BA87" t="s">
        <v>1533</v>
      </c>
      <c r="BB87" t="s">
        <v>1211</v>
      </c>
      <c r="BC87" t="s">
        <v>1256</v>
      </c>
      <c r="BD87">
        <v>0.65</v>
      </c>
      <c r="BE87">
        <v>4693100</v>
      </c>
    </row>
    <row r="88" spans="53:57" x14ac:dyDescent="0.25">
      <c r="BA88" t="s">
        <v>1534</v>
      </c>
      <c r="BB88" t="s">
        <v>1211</v>
      </c>
      <c r="BC88" t="s">
        <v>1257</v>
      </c>
      <c r="BD88">
        <v>0.37</v>
      </c>
      <c r="BE88">
        <v>4665600</v>
      </c>
    </row>
    <row r="89" spans="53:57" x14ac:dyDescent="0.25">
      <c r="BA89" t="s">
        <v>1535</v>
      </c>
      <c r="BB89" t="s">
        <v>1211</v>
      </c>
      <c r="BC89" t="s">
        <v>1258</v>
      </c>
      <c r="BD89">
        <v>0.37</v>
      </c>
      <c r="BE89">
        <v>4652400</v>
      </c>
    </row>
    <row r="90" spans="53:57" x14ac:dyDescent="0.25">
      <c r="BA90" t="s">
        <v>1536</v>
      </c>
      <c r="BB90" t="s">
        <v>1211</v>
      </c>
      <c r="BC90" t="s">
        <v>1259</v>
      </c>
      <c r="BD90">
        <v>0.37</v>
      </c>
      <c r="BE90">
        <v>4651601</v>
      </c>
    </row>
    <row r="91" spans="53:57" x14ac:dyDescent="0.25">
      <c r="BA91" t="s">
        <v>1537</v>
      </c>
      <c r="BB91" t="s">
        <v>1211</v>
      </c>
      <c r="BC91" t="s">
        <v>1260</v>
      </c>
      <c r="BD91">
        <v>0.37</v>
      </c>
      <c r="BE91">
        <v>4661300</v>
      </c>
    </row>
    <row r="92" spans="53:57" x14ac:dyDescent="0.25">
      <c r="BA92" t="s">
        <v>1538</v>
      </c>
      <c r="BB92" t="s">
        <v>1211</v>
      </c>
      <c r="BC92" t="s">
        <v>1261</v>
      </c>
      <c r="BD92">
        <v>0.37</v>
      </c>
      <c r="BE92">
        <v>4753900</v>
      </c>
    </row>
    <row r="93" spans="53:57" x14ac:dyDescent="0.25">
      <c r="BA93" t="s">
        <v>1539</v>
      </c>
      <c r="BB93" t="s">
        <v>1211</v>
      </c>
      <c r="BC93" t="s">
        <v>1262</v>
      </c>
      <c r="BD93">
        <v>0.37</v>
      </c>
      <c r="BE93">
        <v>4664800</v>
      </c>
    </row>
    <row r="94" spans="53:57" x14ac:dyDescent="0.25">
      <c r="BA94" t="s">
        <v>1540</v>
      </c>
      <c r="BB94" t="s">
        <v>1211</v>
      </c>
      <c r="BC94" t="s">
        <v>1175</v>
      </c>
      <c r="BD94">
        <v>0.37</v>
      </c>
      <c r="BE94">
        <v>4663999</v>
      </c>
    </row>
    <row r="95" spans="53:57" x14ac:dyDescent="0.25">
      <c r="BA95" t="s">
        <v>1541</v>
      </c>
      <c r="BB95" t="s">
        <v>1211</v>
      </c>
      <c r="BC95" t="s">
        <v>1263</v>
      </c>
      <c r="BD95">
        <v>0.37</v>
      </c>
      <c r="BE95">
        <v>4681803</v>
      </c>
    </row>
    <row r="96" spans="53:57" x14ac:dyDescent="0.25">
      <c r="BA96" t="s">
        <v>1542</v>
      </c>
      <c r="BB96" t="s">
        <v>1211</v>
      </c>
      <c r="BC96" t="s">
        <v>1264</v>
      </c>
      <c r="BD96">
        <v>0.35</v>
      </c>
      <c r="BE96">
        <v>4681805</v>
      </c>
    </row>
    <row r="97" spans="53:57" x14ac:dyDescent="0.25">
      <c r="BA97" t="s">
        <v>1543</v>
      </c>
      <c r="BB97" t="s">
        <v>1211</v>
      </c>
      <c r="BC97" t="s">
        <v>1265</v>
      </c>
      <c r="BD97">
        <v>0.37</v>
      </c>
      <c r="BE97">
        <v>4686901</v>
      </c>
    </row>
    <row r="98" spans="53:57" x14ac:dyDescent="0.25">
      <c r="BA98" t="s">
        <v>1544</v>
      </c>
      <c r="BB98" t="s">
        <v>1211</v>
      </c>
      <c r="BC98" t="s">
        <v>1266</v>
      </c>
      <c r="BD98">
        <v>0.37</v>
      </c>
      <c r="BE98">
        <v>4647802</v>
      </c>
    </row>
    <row r="99" spans="53:57" x14ac:dyDescent="0.25">
      <c r="BA99" t="s">
        <v>1545</v>
      </c>
      <c r="BB99" t="s">
        <v>1211</v>
      </c>
      <c r="BC99" t="s">
        <v>1267</v>
      </c>
      <c r="BD99">
        <v>0.37</v>
      </c>
      <c r="BE99">
        <v>4649499</v>
      </c>
    </row>
    <row r="100" spans="53:57" x14ac:dyDescent="0.25">
      <c r="BA100" t="s">
        <v>1546</v>
      </c>
      <c r="BB100" t="s">
        <v>1211</v>
      </c>
      <c r="BC100" t="s">
        <v>1268</v>
      </c>
      <c r="BD100">
        <v>0.37</v>
      </c>
      <c r="BE100">
        <v>4689999</v>
      </c>
    </row>
    <row r="101" spans="53:57" x14ac:dyDescent="0.25">
      <c r="BA101" t="s">
        <v>1547</v>
      </c>
      <c r="BB101" t="s">
        <v>1211</v>
      </c>
      <c r="BC101" t="s">
        <v>1210</v>
      </c>
      <c r="BD101">
        <v>0.37</v>
      </c>
      <c r="BE101">
        <v>4789999</v>
      </c>
    </row>
    <row r="102" spans="53:57" x14ac:dyDescent="0.25">
      <c r="BA102" t="s">
        <v>1548</v>
      </c>
      <c r="BB102" t="s">
        <v>1211</v>
      </c>
      <c r="BC102" t="s">
        <v>1269</v>
      </c>
      <c r="BD102">
        <v>0.37</v>
      </c>
      <c r="BE102">
        <v>4763999</v>
      </c>
    </row>
    <row r="103" spans="53:57" x14ac:dyDescent="0.25">
      <c r="BA103" t="s">
        <v>1549</v>
      </c>
      <c r="BB103" t="s">
        <v>1211</v>
      </c>
      <c r="BC103" t="s">
        <v>1270</v>
      </c>
      <c r="BD103">
        <v>0.37</v>
      </c>
      <c r="BE103">
        <v>4623102</v>
      </c>
    </row>
    <row r="104" spans="53:57" x14ac:dyDescent="0.25">
      <c r="BA104" t="s">
        <v>1550</v>
      </c>
      <c r="BB104" t="s">
        <v>1211</v>
      </c>
      <c r="BC104" t="s">
        <v>1271</v>
      </c>
      <c r="BD104">
        <v>0.37</v>
      </c>
      <c r="BE104">
        <v>4623106</v>
      </c>
    </row>
    <row r="105" spans="53:57" x14ac:dyDescent="0.25">
      <c r="BA105" t="s">
        <v>1551</v>
      </c>
      <c r="BB105" t="s">
        <v>1211</v>
      </c>
      <c r="BC105" t="s">
        <v>1272</v>
      </c>
      <c r="BD105">
        <v>0.37</v>
      </c>
      <c r="BE105">
        <v>4636202</v>
      </c>
    </row>
    <row r="106" spans="53:57" x14ac:dyDescent="0.25">
      <c r="BA106" t="s">
        <v>1552</v>
      </c>
      <c r="BB106" t="s">
        <v>1211</v>
      </c>
      <c r="BC106" t="s">
        <v>1273</v>
      </c>
      <c r="BD106">
        <v>0.37</v>
      </c>
      <c r="BE106">
        <v>5250802</v>
      </c>
    </row>
    <row r="107" spans="53:57" x14ac:dyDescent="0.25">
      <c r="BA107" t="s">
        <v>1553</v>
      </c>
      <c r="BB107" t="s">
        <v>1152</v>
      </c>
      <c r="BC107" t="s">
        <v>1153</v>
      </c>
      <c r="BD107">
        <v>0.52</v>
      </c>
      <c r="BE107">
        <v>4724500</v>
      </c>
    </row>
    <row r="108" spans="53:57" x14ac:dyDescent="0.25">
      <c r="BA108" t="s">
        <v>1554</v>
      </c>
      <c r="BB108" t="s">
        <v>1152</v>
      </c>
      <c r="BC108" t="s">
        <v>1154</v>
      </c>
      <c r="BD108">
        <v>0.52</v>
      </c>
      <c r="BE108">
        <v>4721103</v>
      </c>
    </row>
    <row r="109" spans="53:57" x14ac:dyDescent="0.25">
      <c r="BA109" t="s">
        <v>1555</v>
      </c>
      <c r="BB109" t="s">
        <v>1152</v>
      </c>
      <c r="BC109" t="s">
        <v>1155</v>
      </c>
      <c r="BD109">
        <v>0.52</v>
      </c>
      <c r="BE109">
        <v>4721101</v>
      </c>
    </row>
    <row r="110" spans="53:57" x14ac:dyDescent="0.25">
      <c r="BA110" t="s">
        <v>1556</v>
      </c>
      <c r="BB110" t="s">
        <v>1152</v>
      </c>
      <c r="BC110" t="s">
        <v>1156</v>
      </c>
      <c r="BD110">
        <v>0.52</v>
      </c>
      <c r="BE110">
        <v>4722901</v>
      </c>
    </row>
    <row r="111" spans="53:57" x14ac:dyDescent="0.25">
      <c r="BA111" t="s">
        <v>1557</v>
      </c>
      <c r="BB111" t="s">
        <v>1152</v>
      </c>
      <c r="BC111" t="s">
        <v>1157</v>
      </c>
      <c r="BD111">
        <v>0.52</v>
      </c>
      <c r="BE111">
        <v>4722902</v>
      </c>
    </row>
    <row r="112" spans="53:57" x14ac:dyDescent="0.25">
      <c r="BA112" t="s">
        <v>1558</v>
      </c>
      <c r="BB112" t="s">
        <v>1152</v>
      </c>
      <c r="BC112" t="s">
        <v>1158</v>
      </c>
      <c r="BD112">
        <v>0.52</v>
      </c>
      <c r="BE112">
        <v>4723700</v>
      </c>
    </row>
    <row r="113" spans="53:57" x14ac:dyDescent="0.25">
      <c r="BA113" t="s">
        <v>1559</v>
      </c>
      <c r="BB113" t="s">
        <v>1152</v>
      </c>
      <c r="BC113" t="s">
        <v>1159</v>
      </c>
      <c r="BD113">
        <v>0.52</v>
      </c>
      <c r="BE113">
        <v>4729601</v>
      </c>
    </row>
    <row r="114" spans="53:57" x14ac:dyDescent="0.25">
      <c r="BA114" t="s">
        <v>1560</v>
      </c>
      <c r="BB114" t="s">
        <v>1152</v>
      </c>
      <c r="BC114" t="s">
        <v>1160</v>
      </c>
      <c r="BD114">
        <v>0.52</v>
      </c>
      <c r="BE114">
        <v>4729699</v>
      </c>
    </row>
    <row r="115" spans="53:57" x14ac:dyDescent="0.25">
      <c r="BA115" t="s">
        <v>1561</v>
      </c>
      <c r="BB115" t="s">
        <v>1152</v>
      </c>
      <c r="BC115" t="s">
        <v>1161</v>
      </c>
      <c r="BD115">
        <v>0.52</v>
      </c>
      <c r="BE115">
        <v>4771702</v>
      </c>
    </row>
    <row r="116" spans="53:57" x14ac:dyDescent="0.25">
      <c r="BA116" t="s">
        <v>1562</v>
      </c>
      <c r="BB116" t="s">
        <v>1152</v>
      </c>
      <c r="BC116" t="s">
        <v>1162</v>
      </c>
      <c r="BD116">
        <v>0.52</v>
      </c>
      <c r="BE116">
        <v>4772500</v>
      </c>
    </row>
    <row r="117" spans="53:57" x14ac:dyDescent="0.25">
      <c r="BA117" t="s">
        <v>1563</v>
      </c>
      <c r="BB117" t="s">
        <v>1152</v>
      </c>
      <c r="BC117" t="s">
        <v>1163</v>
      </c>
      <c r="BD117">
        <v>0.52</v>
      </c>
      <c r="BE117">
        <v>4771704</v>
      </c>
    </row>
    <row r="118" spans="53:57" x14ac:dyDescent="0.25">
      <c r="BA118" t="s">
        <v>1564</v>
      </c>
      <c r="BB118" t="s">
        <v>1152</v>
      </c>
      <c r="BC118" t="s">
        <v>1164</v>
      </c>
      <c r="BD118">
        <v>0.52</v>
      </c>
      <c r="BE118">
        <v>4773300</v>
      </c>
    </row>
    <row r="119" spans="53:57" x14ac:dyDescent="0.25">
      <c r="BA119" t="s">
        <v>1565</v>
      </c>
      <c r="BB119" t="s">
        <v>1152</v>
      </c>
      <c r="BC119" t="s">
        <v>1165</v>
      </c>
      <c r="BD119">
        <v>0.52</v>
      </c>
      <c r="BE119">
        <v>4789005</v>
      </c>
    </row>
    <row r="120" spans="53:57" x14ac:dyDescent="0.25">
      <c r="BA120" t="s">
        <v>1566</v>
      </c>
      <c r="BB120" t="s">
        <v>1152</v>
      </c>
      <c r="BC120" t="s">
        <v>1166</v>
      </c>
      <c r="BD120">
        <v>0.52</v>
      </c>
      <c r="BE120">
        <v>4755501</v>
      </c>
    </row>
    <row r="121" spans="53:57" x14ac:dyDescent="0.25">
      <c r="BA121" t="s">
        <v>1567</v>
      </c>
      <c r="BB121" t="s">
        <v>1152</v>
      </c>
      <c r="BC121" t="s">
        <v>1167</v>
      </c>
      <c r="BD121">
        <v>0.52</v>
      </c>
      <c r="BE121">
        <v>4781400</v>
      </c>
    </row>
    <row r="122" spans="53:57" x14ac:dyDescent="0.25">
      <c r="BA122" t="s">
        <v>1568</v>
      </c>
      <c r="BB122" t="s">
        <v>1152</v>
      </c>
      <c r="BC122" t="s">
        <v>1168</v>
      </c>
      <c r="BD122">
        <v>0.52</v>
      </c>
      <c r="BE122">
        <v>4782201</v>
      </c>
    </row>
    <row r="123" spans="53:57" x14ac:dyDescent="0.25">
      <c r="BA123" t="s">
        <v>1569</v>
      </c>
      <c r="BB123" t="s">
        <v>1152</v>
      </c>
      <c r="BC123" t="s">
        <v>1169</v>
      </c>
      <c r="BD123">
        <v>0.52</v>
      </c>
      <c r="BE123">
        <v>4755502</v>
      </c>
    </row>
    <row r="124" spans="53:57" x14ac:dyDescent="0.25">
      <c r="BA124" t="s">
        <v>1570</v>
      </c>
      <c r="BB124" t="s">
        <v>1152</v>
      </c>
      <c r="BC124" t="s">
        <v>1170</v>
      </c>
      <c r="BD124">
        <v>0.37</v>
      </c>
      <c r="BE124">
        <v>4754701</v>
      </c>
    </row>
    <row r="125" spans="53:57" x14ac:dyDescent="0.25">
      <c r="BA125" t="s">
        <v>1571</v>
      </c>
      <c r="BB125" t="s">
        <v>1152</v>
      </c>
      <c r="BC125" t="s">
        <v>1171</v>
      </c>
      <c r="BD125">
        <v>0.52</v>
      </c>
      <c r="BE125">
        <v>4754702</v>
      </c>
    </row>
    <row r="126" spans="53:57" x14ac:dyDescent="0.25">
      <c r="BA126" t="s">
        <v>1572</v>
      </c>
      <c r="BB126" t="s">
        <v>1152</v>
      </c>
      <c r="BC126" t="s">
        <v>1172</v>
      </c>
      <c r="BD126">
        <v>0.52</v>
      </c>
      <c r="BE126">
        <v>4759801</v>
      </c>
    </row>
    <row r="127" spans="53:57" x14ac:dyDescent="0.25">
      <c r="BA127" t="s">
        <v>1573</v>
      </c>
      <c r="BB127" t="s">
        <v>1152</v>
      </c>
      <c r="BC127" t="s">
        <v>1173</v>
      </c>
      <c r="BD127">
        <v>0.52</v>
      </c>
      <c r="BE127">
        <v>4755503</v>
      </c>
    </row>
    <row r="128" spans="53:57" x14ac:dyDescent="0.25">
      <c r="BA128" t="s">
        <v>1574</v>
      </c>
      <c r="BB128" t="s">
        <v>1152</v>
      </c>
      <c r="BC128" t="s">
        <v>1174</v>
      </c>
      <c r="BD128">
        <v>0.52</v>
      </c>
      <c r="BE128">
        <v>4744001</v>
      </c>
    </row>
    <row r="129" spans="53:57" x14ac:dyDescent="0.25">
      <c r="BA129" t="s">
        <v>1575</v>
      </c>
      <c r="BB129" t="s">
        <v>1152</v>
      </c>
      <c r="BC129" t="s">
        <v>1176</v>
      </c>
      <c r="BD129">
        <v>0.52</v>
      </c>
      <c r="BE129">
        <v>4743100</v>
      </c>
    </row>
    <row r="130" spans="53:57" x14ac:dyDescent="0.25">
      <c r="BA130" t="s">
        <v>1576</v>
      </c>
      <c r="BB130" t="s">
        <v>1152</v>
      </c>
      <c r="BC130" t="s">
        <v>1177</v>
      </c>
      <c r="BD130">
        <v>0.52</v>
      </c>
      <c r="BE130">
        <v>4744002</v>
      </c>
    </row>
    <row r="131" spans="53:57" x14ac:dyDescent="0.25">
      <c r="BA131" t="s">
        <v>1577</v>
      </c>
      <c r="BB131" t="s">
        <v>1152</v>
      </c>
      <c r="BC131" t="s">
        <v>1178</v>
      </c>
      <c r="BD131">
        <v>0.52</v>
      </c>
      <c r="BE131">
        <v>4744099</v>
      </c>
    </row>
    <row r="132" spans="53:57" x14ac:dyDescent="0.25">
      <c r="BA132" t="s">
        <v>1578</v>
      </c>
      <c r="BB132" t="s">
        <v>1152</v>
      </c>
      <c r="BC132" t="s">
        <v>1179</v>
      </c>
      <c r="BD132">
        <v>0.52</v>
      </c>
      <c r="BE132">
        <v>4741500</v>
      </c>
    </row>
    <row r="133" spans="53:57" x14ac:dyDescent="0.25">
      <c r="BA133" t="s">
        <v>1579</v>
      </c>
      <c r="BB133" t="s">
        <v>1152</v>
      </c>
      <c r="BC133" t="s">
        <v>1180</v>
      </c>
      <c r="BD133">
        <v>0.52</v>
      </c>
      <c r="BE133">
        <v>4742300</v>
      </c>
    </row>
    <row r="134" spans="53:57" x14ac:dyDescent="0.25">
      <c r="BA134" t="s">
        <v>1580</v>
      </c>
      <c r="BB134" t="s">
        <v>1152</v>
      </c>
      <c r="BC134" t="s">
        <v>1181</v>
      </c>
      <c r="BD134">
        <v>0.36</v>
      </c>
      <c r="BE134">
        <v>4511101</v>
      </c>
    </row>
    <row r="135" spans="53:57" x14ac:dyDescent="0.25">
      <c r="BA135" t="s">
        <v>1581</v>
      </c>
      <c r="BB135" t="s">
        <v>1152</v>
      </c>
      <c r="BC135" t="s">
        <v>1182</v>
      </c>
      <c r="BD135">
        <v>0.52</v>
      </c>
      <c r="BE135">
        <v>4530703</v>
      </c>
    </row>
    <row r="136" spans="53:57" x14ac:dyDescent="0.25">
      <c r="BA136" t="s">
        <v>1582</v>
      </c>
      <c r="BB136" t="s">
        <v>1152</v>
      </c>
      <c r="BC136" t="s">
        <v>1183</v>
      </c>
      <c r="BD136">
        <v>0.52</v>
      </c>
      <c r="BE136">
        <v>4763603</v>
      </c>
    </row>
    <row r="137" spans="53:57" x14ac:dyDescent="0.25">
      <c r="BA137" t="s">
        <v>1583</v>
      </c>
      <c r="BB137" t="s">
        <v>1152</v>
      </c>
      <c r="BC137" t="s">
        <v>1184</v>
      </c>
      <c r="BD137">
        <v>0.52</v>
      </c>
      <c r="BE137">
        <v>4619200</v>
      </c>
    </row>
    <row r="138" spans="53:57" x14ac:dyDescent="0.25">
      <c r="BA138" t="s">
        <v>1584</v>
      </c>
      <c r="BB138" t="s">
        <v>1152</v>
      </c>
      <c r="BC138" t="s">
        <v>1185</v>
      </c>
      <c r="BD138">
        <v>0.52</v>
      </c>
      <c r="BE138">
        <v>4713002</v>
      </c>
    </row>
    <row r="139" spans="53:57" x14ac:dyDescent="0.25">
      <c r="BA139" t="s">
        <v>1585</v>
      </c>
      <c r="BB139" t="s">
        <v>1152</v>
      </c>
      <c r="BC139" t="s">
        <v>1186</v>
      </c>
      <c r="BD139">
        <v>0.52</v>
      </c>
      <c r="BE139">
        <v>4789007</v>
      </c>
    </row>
    <row r="140" spans="53:57" x14ac:dyDescent="0.25">
      <c r="BA140" t="s">
        <v>1586</v>
      </c>
      <c r="BB140" t="s">
        <v>1152</v>
      </c>
      <c r="BC140" t="s">
        <v>1187</v>
      </c>
      <c r="BD140">
        <v>0.52</v>
      </c>
      <c r="BE140">
        <v>4752100</v>
      </c>
    </row>
    <row r="141" spans="53:57" x14ac:dyDescent="0.25">
      <c r="BA141" t="s">
        <v>1587</v>
      </c>
      <c r="BB141" t="s">
        <v>1152</v>
      </c>
      <c r="BC141" t="s">
        <v>1188</v>
      </c>
      <c r="BD141">
        <v>0.52</v>
      </c>
      <c r="BE141">
        <v>4751200</v>
      </c>
    </row>
    <row r="142" spans="53:57" x14ac:dyDescent="0.25">
      <c r="BA142" t="s">
        <v>1588</v>
      </c>
      <c r="BB142" t="s">
        <v>1152</v>
      </c>
      <c r="BC142" t="s">
        <v>1189</v>
      </c>
      <c r="BD142">
        <v>0.52</v>
      </c>
      <c r="BE142">
        <v>4614100</v>
      </c>
    </row>
    <row r="143" spans="53:57" x14ac:dyDescent="0.25">
      <c r="BA143" t="s">
        <v>1589</v>
      </c>
      <c r="BB143" t="s">
        <v>1152</v>
      </c>
      <c r="BC143" t="s">
        <v>1190</v>
      </c>
      <c r="BD143">
        <v>0.52</v>
      </c>
      <c r="BE143">
        <v>4757100</v>
      </c>
    </row>
    <row r="144" spans="53:57" x14ac:dyDescent="0.25">
      <c r="BA144" t="s">
        <v>1590</v>
      </c>
      <c r="BB144" t="s">
        <v>1152</v>
      </c>
      <c r="BC144" t="s">
        <v>1191</v>
      </c>
      <c r="BD144">
        <v>0.52</v>
      </c>
      <c r="BE144">
        <v>4731800</v>
      </c>
    </row>
    <row r="145" spans="53:57" x14ac:dyDescent="0.25">
      <c r="BA145" t="s">
        <v>1591</v>
      </c>
      <c r="BB145" t="s">
        <v>1152</v>
      </c>
      <c r="BC145" t="s">
        <v>1192</v>
      </c>
      <c r="BD145">
        <v>0.52</v>
      </c>
      <c r="BE145">
        <v>4784900</v>
      </c>
    </row>
    <row r="146" spans="53:57" x14ac:dyDescent="0.25">
      <c r="BA146" t="s">
        <v>1592</v>
      </c>
      <c r="BB146" t="s">
        <v>1152</v>
      </c>
      <c r="BC146" t="s">
        <v>1193</v>
      </c>
      <c r="BD146">
        <v>0.52</v>
      </c>
      <c r="BE146">
        <v>4761003</v>
      </c>
    </row>
    <row r="147" spans="53:57" x14ac:dyDescent="0.25">
      <c r="BA147" t="s">
        <v>1593</v>
      </c>
      <c r="BB147" t="s">
        <v>1152</v>
      </c>
      <c r="BC147" t="s">
        <v>1194</v>
      </c>
      <c r="BD147">
        <v>0.52</v>
      </c>
      <c r="BE147">
        <v>4761002</v>
      </c>
    </row>
    <row r="148" spans="53:57" x14ac:dyDescent="0.25">
      <c r="BA148" t="s">
        <v>1594</v>
      </c>
      <c r="BB148" t="s">
        <v>1152</v>
      </c>
      <c r="BC148" t="s">
        <v>1195</v>
      </c>
      <c r="BD148">
        <v>0.52</v>
      </c>
      <c r="BE148">
        <v>4756300</v>
      </c>
    </row>
    <row r="149" spans="53:57" x14ac:dyDescent="0.25">
      <c r="BA149" t="s">
        <v>1595</v>
      </c>
      <c r="BB149" t="s">
        <v>1152</v>
      </c>
      <c r="BC149" t="s">
        <v>1196</v>
      </c>
      <c r="BD149">
        <v>0.52</v>
      </c>
      <c r="BE149">
        <v>4783101</v>
      </c>
    </row>
    <row r="150" spans="53:57" x14ac:dyDescent="0.25">
      <c r="BA150" t="s">
        <v>1596</v>
      </c>
      <c r="BB150" t="s">
        <v>1152</v>
      </c>
      <c r="BC150" t="s">
        <v>1197</v>
      </c>
      <c r="BD150">
        <v>0.52</v>
      </c>
      <c r="BE150">
        <v>4774100</v>
      </c>
    </row>
    <row r="151" spans="53:57" x14ac:dyDescent="0.25">
      <c r="BA151" t="s">
        <v>1597</v>
      </c>
      <c r="BB151" t="s">
        <v>1152</v>
      </c>
      <c r="BC151" t="s">
        <v>1198</v>
      </c>
      <c r="BD151">
        <v>0.52</v>
      </c>
      <c r="BE151">
        <v>4789008</v>
      </c>
    </row>
    <row r="152" spans="53:57" x14ac:dyDescent="0.25">
      <c r="BA152" t="s">
        <v>1598</v>
      </c>
      <c r="BB152" t="s">
        <v>1152</v>
      </c>
      <c r="BC152" t="s">
        <v>1199</v>
      </c>
      <c r="BD152">
        <v>0.52</v>
      </c>
      <c r="BE152">
        <v>4763601</v>
      </c>
    </row>
    <row r="153" spans="53:57" x14ac:dyDescent="0.25">
      <c r="BA153" t="s">
        <v>1599</v>
      </c>
      <c r="BB153" t="s">
        <v>1152</v>
      </c>
      <c r="BC153" t="s">
        <v>1200</v>
      </c>
      <c r="BD153">
        <v>0.52</v>
      </c>
      <c r="BE153">
        <v>4763604</v>
      </c>
    </row>
    <row r="154" spans="53:57" x14ac:dyDescent="0.25">
      <c r="BA154" t="s">
        <v>1600</v>
      </c>
      <c r="BB154" t="s">
        <v>1152</v>
      </c>
      <c r="BC154" t="s">
        <v>1201</v>
      </c>
      <c r="BD154">
        <v>0.52</v>
      </c>
      <c r="BE154">
        <v>4789099</v>
      </c>
    </row>
    <row r="155" spans="53:57" x14ac:dyDescent="0.25">
      <c r="BA155" t="s">
        <v>1601</v>
      </c>
      <c r="BB155" t="s">
        <v>1152</v>
      </c>
      <c r="BC155" t="s">
        <v>1202</v>
      </c>
      <c r="BD155">
        <v>0.52</v>
      </c>
      <c r="BE155">
        <v>4759899</v>
      </c>
    </row>
    <row r="156" spans="53:57" x14ac:dyDescent="0.25">
      <c r="BA156" t="s">
        <v>1602</v>
      </c>
      <c r="BB156" t="s">
        <v>1152</v>
      </c>
      <c r="BC156" t="s">
        <v>1203</v>
      </c>
      <c r="BD156">
        <v>0.52</v>
      </c>
      <c r="BE156">
        <v>4759999</v>
      </c>
    </row>
    <row r="157" spans="53:57" x14ac:dyDescent="0.25">
      <c r="BA157" t="s">
        <v>1603</v>
      </c>
      <c r="BB157" t="s">
        <v>1152</v>
      </c>
      <c r="BC157" t="s">
        <v>1204</v>
      </c>
      <c r="BD157">
        <v>0.52</v>
      </c>
      <c r="BE157">
        <v>4789002</v>
      </c>
    </row>
    <row r="158" spans="53:57" x14ac:dyDescent="0.25">
      <c r="BA158" t="s">
        <v>1604</v>
      </c>
      <c r="BB158" t="s">
        <v>1152</v>
      </c>
      <c r="BC158" t="s">
        <v>1205</v>
      </c>
      <c r="BD158">
        <v>0.52</v>
      </c>
      <c r="BE158">
        <v>4789004</v>
      </c>
    </row>
    <row r="159" spans="53:57" x14ac:dyDescent="0.25">
      <c r="BA159" t="s">
        <v>1605</v>
      </c>
      <c r="BB159" t="s">
        <v>1152</v>
      </c>
      <c r="BC159" t="s">
        <v>1206</v>
      </c>
      <c r="BD159">
        <v>0.52</v>
      </c>
      <c r="BE159">
        <v>8299706</v>
      </c>
    </row>
    <row r="160" spans="53:57" x14ac:dyDescent="0.25">
      <c r="BA160" t="s">
        <v>1606</v>
      </c>
      <c r="BB160" t="s">
        <v>1152</v>
      </c>
      <c r="BC160" t="s">
        <v>1207</v>
      </c>
      <c r="BD160">
        <v>0.52</v>
      </c>
      <c r="BE160">
        <v>4785799</v>
      </c>
    </row>
    <row r="161" spans="53:57" x14ac:dyDescent="0.25">
      <c r="BA161" t="s">
        <v>1607</v>
      </c>
      <c r="BB161" t="s">
        <v>1152</v>
      </c>
      <c r="BC161" t="s">
        <v>1208</v>
      </c>
      <c r="BD161">
        <v>0.52</v>
      </c>
      <c r="BE161">
        <v>4789001</v>
      </c>
    </row>
    <row r="162" spans="53:57" x14ac:dyDescent="0.25">
      <c r="BA162" t="s">
        <v>1608</v>
      </c>
      <c r="BB162" t="s">
        <v>1152</v>
      </c>
      <c r="BC162" t="s">
        <v>1209</v>
      </c>
      <c r="BD162">
        <v>0.52</v>
      </c>
      <c r="BE162">
        <v>4789006</v>
      </c>
    </row>
    <row r="163" spans="53:57" x14ac:dyDescent="0.25">
      <c r="BA163" t="s">
        <v>1609</v>
      </c>
      <c r="BB163" t="s">
        <v>1361</v>
      </c>
      <c r="BC163" t="s">
        <v>1362</v>
      </c>
      <c r="BD163">
        <v>0.65</v>
      </c>
      <c r="BE163">
        <v>6821802</v>
      </c>
    </row>
    <row r="164" spans="53:57" x14ac:dyDescent="0.25">
      <c r="BA164" t="s">
        <v>1610</v>
      </c>
      <c r="BB164" t="s">
        <v>1361</v>
      </c>
      <c r="BC164" t="s">
        <v>1363</v>
      </c>
      <c r="BD164">
        <v>0.65</v>
      </c>
      <c r="BE164">
        <v>6822600</v>
      </c>
    </row>
    <row r="165" spans="53:57" x14ac:dyDescent="0.25">
      <c r="BA165" t="s">
        <v>1611</v>
      </c>
      <c r="BB165" t="s">
        <v>1361</v>
      </c>
      <c r="BC165" t="s">
        <v>1364</v>
      </c>
      <c r="BD165">
        <v>0.65</v>
      </c>
      <c r="BE165">
        <v>6810999</v>
      </c>
    </row>
    <row r="166" spans="53:57" x14ac:dyDescent="0.25">
      <c r="BA166" t="s">
        <v>1612</v>
      </c>
      <c r="BB166" t="s">
        <v>1361</v>
      </c>
      <c r="BC166" t="s">
        <v>1365</v>
      </c>
      <c r="BD166">
        <v>0.65</v>
      </c>
      <c r="BE166">
        <v>4930201</v>
      </c>
    </row>
    <row r="167" spans="53:57" x14ac:dyDescent="0.25">
      <c r="BA167" t="s">
        <v>1613</v>
      </c>
      <c r="BB167" t="s">
        <v>1361</v>
      </c>
      <c r="BC167" t="s">
        <v>1366</v>
      </c>
      <c r="BD167">
        <v>0.65</v>
      </c>
      <c r="BE167">
        <v>7739099</v>
      </c>
    </row>
    <row r="168" spans="53:57" x14ac:dyDescent="0.25">
      <c r="BA168" t="s">
        <v>1614</v>
      </c>
      <c r="BB168" t="s">
        <v>1361</v>
      </c>
      <c r="BC168" t="s">
        <v>1367</v>
      </c>
      <c r="BD168">
        <v>0.65</v>
      </c>
      <c r="BE168">
        <v>7810800</v>
      </c>
    </row>
    <row r="169" spans="53:57" x14ac:dyDescent="0.25">
      <c r="BA169" t="s">
        <v>1615</v>
      </c>
      <c r="BB169" t="s">
        <v>1361</v>
      </c>
      <c r="BC169" t="s">
        <v>1368</v>
      </c>
      <c r="BD169">
        <v>0.65</v>
      </c>
      <c r="BE169">
        <v>8219999</v>
      </c>
    </row>
    <row r="170" spans="53:57" x14ac:dyDescent="0.25">
      <c r="BA170" t="s">
        <v>1616</v>
      </c>
      <c r="BB170" t="s">
        <v>1407</v>
      </c>
      <c r="BC170" t="s">
        <v>1408</v>
      </c>
      <c r="BD170">
        <v>0.75</v>
      </c>
      <c r="BE170">
        <v>6424704</v>
      </c>
    </row>
    <row r="171" spans="53:57" x14ac:dyDescent="0.25">
      <c r="BA171" t="s">
        <v>1617</v>
      </c>
      <c r="BB171" t="s">
        <v>1407</v>
      </c>
      <c r="BC171" t="s">
        <v>1409</v>
      </c>
      <c r="BD171">
        <v>0.82</v>
      </c>
      <c r="BE171">
        <v>6424999</v>
      </c>
    </row>
    <row r="172" spans="53:57" x14ac:dyDescent="0.25">
      <c r="BA172" t="s">
        <v>1618</v>
      </c>
      <c r="BB172" t="s">
        <v>1407</v>
      </c>
      <c r="BC172" t="s">
        <v>1410</v>
      </c>
      <c r="BD172">
        <v>0.75</v>
      </c>
      <c r="BE172">
        <v>7490104</v>
      </c>
    </row>
    <row r="173" spans="53:57" x14ac:dyDescent="0.25">
      <c r="BA173" t="s">
        <v>1619</v>
      </c>
      <c r="BB173" t="s">
        <v>1407</v>
      </c>
      <c r="BC173" t="s">
        <v>1359</v>
      </c>
      <c r="BD173">
        <v>0.75</v>
      </c>
      <c r="BE173">
        <v>6550999</v>
      </c>
    </row>
    <row r="174" spans="53:57" x14ac:dyDescent="0.25">
      <c r="BA174" t="s">
        <v>1620</v>
      </c>
      <c r="BB174" t="s">
        <v>1407</v>
      </c>
      <c r="BC174" t="s">
        <v>1411</v>
      </c>
      <c r="BD174">
        <v>0.75</v>
      </c>
      <c r="BE174">
        <v>6629999</v>
      </c>
    </row>
    <row r="175" spans="53:57" x14ac:dyDescent="0.25">
      <c r="BA175" t="s">
        <v>1621</v>
      </c>
      <c r="BB175" t="s">
        <v>1407</v>
      </c>
      <c r="BC175" t="s">
        <v>1378</v>
      </c>
      <c r="BD175">
        <v>0.75</v>
      </c>
      <c r="BE175">
        <v>6499999</v>
      </c>
    </row>
    <row r="176" spans="53:57" x14ac:dyDescent="0.25">
      <c r="BA176" t="s">
        <v>1622</v>
      </c>
      <c r="BB176" t="s">
        <v>1407</v>
      </c>
      <c r="BC176" t="s">
        <v>1412</v>
      </c>
      <c r="BD176">
        <v>0.75</v>
      </c>
      <c r="BE176">
        <v>6435201</v>
      </c>
    </row>
    <row r="177" spans="53:57" x14ac:dyDescent="0.25">
      <c r="BA177" t="s">
        <v>1623</v>
      </c>
      <c r="BB177" t="s">
        <v>1369</v>
      </c>
      <c r="BC177" t="s">
        <v>1370</v>
      </c>
      <c r="BD177">
        <v>0.41</v>
      </c>
      <c r="BE177">
        <v>6461100</v>
      </c>
    </row>
    <row r="178" spans="53:57" x14ac:dyDescent="0.25">
      <c r="BA178" t="s">
        <v>1624</v>
      </c>
      <c r="BB178" t="s">
        <v>1369</v>
      </c>
      <c r="BC178" t="s">
        <v>1371</v>
      </c>
      <c r="BD178">
        <v>0.64</v>
      </c>
      <c r="BE178">
        <v>6421200</v>
      </c>
    </row>
    <row r="179" spans="53:57" x14ac:dyDescent="0.25">
      <c r="BA179" t="s">
        <v>1625</v>
      </c>
      <c r="BB179" t="s">
        <v>1369</v>
      </c>
      <c r="BC179" t="s">
        <v>1372</v>
      </c>
      <c r="BD179">
        <v>0.64</v>
      </c>
      <c r="BE179">
        <v>6432800</v>
      </c>
    </row>
    <row r="180" spans="53:57" x14ac:dyDescent="0.25">
      <c r="BA180" t="s">
        <v>1626</v>
      </c>
      <c r="BB180" t="s">
        <v>1369</v>
      </c>
      <c r="BC180" t="s">
        <v>1373</v>
      </c>
      <c r="BD180">
        <v>0.64</v>
      </c>
      <c r="BE180">
        <v>6499902</v>
      </c>
    </row>
    <row r="181" spans="53:57" x14ac:dyDescent="0.25">
      <c r="BA181" t="s">
        <v>1627</v>
      </c>
      <c r="BB181" t="s">
        <v>1369</v>
      </c>
      <c r="BC181" t="s">
        <v>1374</v>
      </c>
      <c r="BD181">
        <v>0.64</v>
      </c>
      <c r="BE181">
        <v>6440900</v>
      </c>
    </row>
    <row r="182" spans="53:57" x14ac:dyDescent="0.25">
      <c r="BA182" t="s">
        <v>1628</v>
      </c>
      <c r="BB182" t="s">
        <v>1369</v>
      </c>
      <c r="BC182" t="s">
        <v>1375</v>
      </c>
      <c r="BD182">
        <v>0.64</v>
      </c>
      <c r="BE182">
        <v>6422100</v>
      </c>
    </row>
    <row r="183" spans="53:57" x14ac:dyDescent="0.25">
      <c r="BA183" t="s">
        <v>1629</v>
      </c>
      <c r="BB183" t="s">
        <v>1369</v>
      </c>
      <c r="BC183" t="s">
        <v>1376</v>
      </c>
      <c r="BD183">
        <v>0.64</v>
      </c>
      <c r="BE183">
        <v>6424703</v>
      </c>
    </row>
    <row r="184" spans="53:57" x14ac:dyDescent="0.25">
      <c r="BA184" t="s">
        <v>1630</v>
      </c>
      <c r="BB184" t="s">
        <v>1369</v>
      </c>
      <c r="BC184" t="s">
        <v>1377</v>
      </c>
      <c r="BD184">
        <v>0.64</v>
      </c>
      <c r="BE184">
        <v>6612602</v>
      </c>
    </row>
    <row r="185" spans="53:57" x14ac:dyDescent="0.25">
      <c r="BA185" t="s">
        <v>1631</v>
      </c>
      <c r="BB185" t="s">
        <v>1369</v>
      </c>
      <c r="BC185" t="s">
        <v>1379</v>
      </c>
      <c r="BD185">
        <v>0.64</v>
      </c>
      <c r="BE185">
        <v>9499500</v>
      </c>
    </row>
    <row r="186" spans="53:57" x14ac:dyDescent="0.25">
      <c r="BA186" t="s">
        <v>1632</v>
      </c>
      <c r="BB186" t="s">
        <v>1369</v>
      </c>
      <c r="BC186" t="s">
        <v>1380</v>
      </c>
      <c r="BD186">
        <v>0.64</v>
      </c>
      <c r="BE186">
        <v>6511101</v>
      </c>
    </row>
    <row r="187" spans="53:57" x14ac:dyDescent="0.25">
      <c r="BA187" t="s">
        <v>1633</v>
      </c>
      <c r="BB187" t="s">
        <v>1369</v>
      </c>
      <c r="BC187" t="s">
        <v>1381</v>
      </c>
      <c r="BD187">
        <v>0.64</v>
      </c>
      <c r="BE187">
        <v>6450600</v>
      </c>
    </row>
    <row r="188" spans="53:57" x14ac:dyDescent="0.25">
      <c r="BA188" t="s">
        <v>1634</v>
      </c>
      <c r="BB188" t="s">
        <v>1369</v>
      </c>
      <c r="BC188" t="s">
        <v>1382</v>
      </c>
      <c r="BD188">
        <v>0.64</v>
      </c>
      <c r="BE188">
        <v>6541300</v>
      </c>
    </row>
    <row r="189" spans="53:57" x14ac:dyDescent="0.25">
      <c r="BA189" t="s">
        <v>1635</v>
      </c>
      <c r="BB189" t="s">
        <v>1386</v>
      </c>
      <c r="BC189" t="s">
        <v>1387</v>
      </c>
      <c r="BD189">
        <v>0.2</v>
      </c>
      <c r="BE189">
        <v>8730102</v>
      </c>
    </row>
    <row r="190" spans="53:57" x14ac:dyDescent="0.25">
      <c r="BA190" t="s">
        <v>1636</v>
      </c>
      <c r="BB190" t="s">
        <v>1386</v>
      </c>
      <c r="BC190" t="s">
        <v>1388</v>
      </c>
      <c r="BD190">
        <v>0.27</v>
      </c>
      <c r="BE190">
        <v>8412400</v>
      </c>
    </row>
    <row r="191" spans="53:57" x14ac:dyDescent="0.25">
      <c r="BA191" t="s">
        <v>1637</v>
      </c>
      <c r="BB191" t="s">
        <v>1386</v>
      </c>
      <c r="BC191" t="s">
        <v>1389</v>
      </c>
      <c r="BD191">
        <v>0.27</v>
      </c>
      <c r="BE191">
        <v>6542100</v>
      </c>
    </row>
    <row r="192" spans="53:57" x14ac:dyDescent="0.25">
      <c r="BA192" t="s">
        <v>1638</v>
      </c>
      <c r="BB192" t="s">
        <v>1386</v>
      </c>
      <c r="BC192" t="s">
        <v>1390</v>
      </c>
      <c r="BD192">
        <v>0.27</v>
      </c>
      <c r="BE192">
        <v>9420100</v>
      </c>
    </row>
    <row r="193" spans="53:57" x14ac:dyDescent="0.25">
      <c r="BA193" t="s">
        <v>1639</v>
      </c>
      <c r="BB193" t="s">
        <v>1386</v>
      </c>
      <c r="BC193" t="s">
        <v>1391</v>
      </c>
      <c r="BD193">
        <v>0.17</v>
      </c>
      <c r="BE193">
        <v>9412000</v>
      </c>
    </row>
    <row r="194" spans="53:57" x14ac:dyDescent="0.25">
      <c r="BA194" t="s">
        <v>1640</v>
      </c>
      <c r="BB194" t="s">
        <v>1386</v>
      </c>
      <c r="BC194" t="s">
        <v>1392</v>
      </c>
      <c r="BD194">
        <v>0.17</v>
      </c>
      <c r="BE194">
        <v>9493600</v>
      </c>
    </row>
    <row r="195" spans="53:57" x14ac:dyDescent="0.25">
      <c r="BA195" t="s">
        <v>1641</v>
      </c>
      <c r="BB195" t="s">
        <v>1386</v>
      </c>
      <c r="BC195" t="s">
        <v>1393</v>
      </c>
      <c r="BD195">
        <v>0.27</v>
      </c>
      <c r="BE195">
        <v>9491000</v>
      </c>
    </row>
    <row r="196" spans="53:57" x14ac:dyDescent="0.25">
      <c r="BA196" t="s">
        <v>1642</v>
      </c>
      <c r="BB196" t="s">
        <v>1386</v>
      </c>
      <c r="BC196" t="s">
        <v>1321</v>
      </c>
      <c r="BD196">
        <v>0.28999999999999998</v>
      </c>
      <c r="BE196">
        <v>9312999</v>
      </c>
    </row>
    <row r="197" spans="53:57" x14ac:dyDescent="0.25">
      <c r="BA197" t="s">
        <v>1643</v>
      </c>
      <c r="BB197" t="s">
        <v>1386</v>
      </c>
      <c r="BC197" t="s">
        <v>1394</v>
      </c>
      <c r="BD197">
        <v>0.27</v>
      </c>
      <c r="BE197">
        <v>9492800</v>
      </c>
    </row>
    <row r="198" spans="53:57" x14ac:dyDescent="0.25">
      <c r="BA198" t="s">
        <v>1644</v>
      </c>
      <c r="BB198" t="s">
        <v>1386</v>
      </c>
      <c r="BC198" t="s">
        <v>1395</v>
      </c>
      <c r="BD198">
        <v>0.27</v>
      </c>
      <c r="BE198">
        <v>9430800</v>
      </c>
    </row>
    <row r="199" spans="53:57" x14ac:dyDescent="0.25">
      <c r="BA199" t="s">
        <v>1645</v>
      </c>
      <c r="BB199" t="s">
        <v>1084</v>
      </c>
      <c r="BC199" t="s">
        <v>1085</v>
      </c>
      <c r="BD199">
        <v>0.49</v>
      </c>
      <c r="BE199">
        <v>1112700</v>
      </c>
    </row>
    <row r="200" spans="53:57" x14ac:dyDescent="0.25">
      <c r="BA200" t="s">
        <v>1646</v>
      </c>
      <c r="BB200" t="s">
        <v>1084</v>
      </c>
      <c r="BC200" t="s">
        <v>1086</v>
      </c>
      <c r="BD200">
        <v>0.27</v>
      </c>
      <c r="BE200">
        <v>1111901</v>
      </c>
    </row>
    <row r="201" spans="53:57" x14ac:dyDescent="0.25">
      <c r="BA201" t="s">
        <v>1647</v>
      </c>
      <c r="BB201" t="s">
        <v>1084</v>
      </c>
      <c r="BC201" t="s">
        <v>1087</v>
      </c>
      <c r="BD201">
        <v>0.27</v>
      </c>
      <c r="BE201">
        <v>1111902</v>
      </c>
    </row>
    <row r="202" spans="53:57" x14ac:dyDescent="0.25">
      <c r="BA202" t="s">
        <v>1648</v>
      </c>
      <c r="BB202" t="s">
        <v>1084</v>
      </c>
      <c r="BC202" t="s">
        <v>1088</v>
      </c>
      <c r="BD202">
        <v>0.47</v>
      </c>
      <c r="BE202">
        <v>1113502</v>
      </c>
    </row>
    <row r="203" spans="53:57" x14ac:dyDescent="0.25">
      <c r="BA203" t="s">
        <v>1649</v>
      </c>
      <c r="BB203" t="s">
        <v>1084</v>
      </c>
      <c r="BC203" t="s">
        <v>1089</v>
      </c>
      <c r="BD203">
        <v>0.47</v>
      </c>
      <c r="BE203">
        <v>1113501</v>
      </c>
    </row>
    <row r="204" spans="53:57" x14ac:dyDescent="0.25">
      <c r="BA204" t="s">
        <v>1650</v>
      </c>
      <c r="BB204" t="s">
        <v>1084</v>
      </c>
      <c r="BC204" t="s">
        <v>1054</v>
      </c>
      <c r="BD204">
        <v>0.72</v>
      </c>
      <c r="BE204">
        <v>1122401</v>
      </c>
    </row>
    <row r="205" spans="53:57" x14ac:dyDescent="0.25">
      <c r="BA205" t="s">
        <v>1651</v>
      </c>
      <c r="BB205" t="s">
        <v>1084</v>
      </c>
      <c r="BC205" t="s">
        <v>1090</v>
      </c>
      <c r="BD205">
        <v>0.49</v>
      </c>
      <c r="BE205">
        <v>1121600</v>
      </c>
    </row>
    <row r="206" spans="53:57" x14ac:dyDescent="0.25">
      <c r="BA206" t="s">
        <v>1652</v>
      </c>
      <c r="BB206" t="s">
        <v>1084</v>
      </c>
      <c r="BC206" t="s">
        <v>1091</v>
      </c>
      <c r="BD206">
        <v>0.49</v>
      </c>
      <c r="BE206">
        <v>1122403</v>
      </c>
    </row>
    <row r="207" spans="53:57" x14ac:dyDescent="0.25">
      <c r="BA207" t="s">
        <v>1653</v>
      </c>
      <c r="BB207" t="s">
        <v>979</v>
      </c>
      <c r="BC207" t="s">
        <v>980</v>
      </c>
      <c r="BD207">
        <v>0.57999999999999996</v>
      </c>
      <c r="BE207">
        <v>2219600</v>
      </c>
    </row>
    <row r="208" spans="53:57" x14ac:dyDescent="0.25">
      <c r="BA208" t="s">
        <v>1654</v>
      </c>
      <c r="BB208" t="s">
        <v>979</v>
      </c>
      <c r="BC208" t="s">
        <v>981</v>
      </c>
      <c r="BD208">
        <v>0.57999999999999996</v>
      </c>
      <c r="BE208">
        <v>2211100</v>
      </c>
    </row>
    <row r="209" spans="53:57" x14ac:dyDescent="0.25">
      <c r="BA209" t="s">
        <v>1655</v>
      </c>
      <c r="BB209" t="s">
        <v>979</v>
      </c>
      <c r="BC209" t="s">
        <v>982</v>
      </c>
      <c r="BD209">
        <v>0.57999999999999996</v>
      </c>
      <c r="BE209">
        <v>2812700</v>
      </c>
    </row>
    <row r="210" spans="53:57" x14ac:dyDescent="0.25">
      <c r="BA210" t="s">
        <v>1656</v>
      </c>
      <c r="BB210" t="s">
        <v>979</v>
      </c>
      <c r="BC210" t="s">
        <v>961</v>
      </c>
      <c r="BD210">
        <v>0.57999999999999996</v>
      </c>
      <c r="BE210">
        <v>1540800</v>
      </c>
    </row>
    <row r="211" spans="53:57" x14ac:dyDescent="0.25">
      <c r="BA211" t="s">
        <v>1657</v>
      </c>
      <c r="BB211" t="s">
        <v>979</v>
      </c>
      <c r="BC211" t="s">
        <v>983</v>
      </c>
      <c r="BD211">
        <v>0.57999999999999996</v>
      </c>
      <c r="BE211">
        <v>2229399</v>
      </c>
    </row>
    <row r="212" spans="53:57" x14ac:dyDescent="0.25">
      <c r="BA212" t="s">
        <v>1658</v>
      </c>
      <c r="BB212" t="s">
        <v>972</v>
      </c>
      <c r="BC212" t="s">
        <v>973</v>
      </c>
      <c r="BD212">
        <v>0.77</v>
      </c>
      <c r="BE212">
        <v>1721400</v>
      </c>
    </row>
    <row r="213" spans="53:57" x14ac:dyDescent="0.25">
      <c r="BA213" t="s">
        <v>1659</v>
      </c>
      <c r="BB213" t="s">
        <v>972</v>
      </c>
      <c r="BC213" t="s">
        <v>974</v>
      </c>
      <c r="BD213">
        <v>0.77</v>
      </c>
      <c r="BE213">
        <v>1722200</v>
      </c>
    </row>
    <row r="214" spans="53:57" x14ac:dyDescent="0.25">
      <c r="BA214" t="s">
        <v>1660</v>
      </c>
      <c r="BB214" t="s">
        <v>972</v>
      </c>
      <c r="BC214" t="s">
        <v>975</v>
      </c>
      <c r="BD214">
        <v>0.77</v>
      </c>
      <c r="BE214">
        <v>1741902</v>
      </c>
    </row>
    <row r="215" spans="53:57" x14ac:dyDescent="0.25">
      <c r="BA215" t="s">
        <v>1661</v>
      </c>
      <c r="BB215" t="s">
        <v>972</v>
      </c>
      <c r="BC215" t="s">
        <v>976</v>
      </c>
      <c r="BD215">
        <v>0.77</v>
      </c>
      <c r="BE215">
        <v>1749400</v>
      </c>
    </row>
    <row r="216" spans="53:57" x14ac:dyDescent="0.25">
      <c r="BA216" t="s">
        <v>1662</v>
      </c>
      <c r="BB216" t="s">
        <v>972</v>
      </c>
      <c r="BC216" t="s">
        <v>977</v>
      </c>
      <c r="BD216">
        <v>0.77</v>
      </c>
      <c r="BE216">
        <v>1732000</v>
      </c>
    </row>
    <row r="217" spans="53:57" x14ac:dyDescent="0.25">
      <c r="BA217" t="s">
        <v>1663</v>
      </c>
      <c r="BB217" t="s">
        <v>972</v>
      </c>
      <c r="BC217" t="s">
        <v>978</v>
      </c>
      <c r="BD217">
        <v>0.77</v>
      </c>
      <c r="BE217">
        <v>1741999</v>
      </c>
    </row>
    <row r="218" spans="53:57" x14ac:dyDescent="0.25">
      <c r="BA218" t="s">
        <v>1664</v>
      </c>
      <c r="BB218" t="s">
        <v>1131</v>
      </c>
      <c r="BC218" t="s">
        <v>1132</v>
      </c>
      <c r="BD218">
        <v>0.39</v>
      </c>
      <c r="BE218">
        <v>4120400</v>
      </c>
    </row>
    <row r="219" spans="53:57" x14ac:dyDescent="0.25">
      <c r="BA219" t="s">
        <v>1665</v>
      </c>
      <c r="BB219" t="s">
        <v>1131</v>
      </c>
      <c r="BC219" t="s">
        <v>1133</v>
      </c>
      <c r="BD219">
        <v>0.65</v>
      </c>
      <c r="BE219">
        <v>4211101</v>
      </c>
    </row>
    <row r="220" spans="53:57" x14ac:dyDescent="0.25">
      <c r="BA220" t="s">
        <v>1666</v>
      </c>
      <c r="BB220" t="s">
        <v>1131</v>
      </c>
      <c r="BC220" t="s">
        <v>1134</v>
      </c>
      <c r="BD220">
        <v>0.11</v>
      </c>
      <c r="BE220">
        <v>4212000</v>
      </c>
    </row>
    <row r="221" spans="53:57" x14ac:dyDescent="0.25">
      <c r="BA221" t="s">
        <v>1667</v>
      </c>
      <c r="BB221" t="s">
        <v>1131</v>
      </c>
      <c r="BC221" t="s">
        <v>1135</v>
      </c>
      <c r="BD221">
        <v>0.36</v>
      </c>
      <c r="BE221">
        <v>4292802</v>
      </c>
    </row>
    <row r="222" spans="53:57" x14ac:dyDescent="0.25">
      <c r="BA222" t="s">
        <v>1668</v>
      </c>
      <c r="BB222" t="s">
        <v>1131</v>
      </c>
      <c r="BC222" t="s">
        <v>1136</v>
      </c>
      <c r="BD222">
        <v>0.36</v>
      </c>
      <c r="BE222">
        <v>4213800</v>
      </c>
    </row>
    <row r="223" spans="53:57" x14ac:dyDescent="0.25">
      <c r="BA223" t="s">
        <v>1669</v>
      </c>
      <c r="BB223" t="s">
        <v>1131</v>
      </c>
      <c r="BC223" t="s">
        <v>1137</v>
      </c>
      <c r="BD223">
        <v>0.36</v>
      </c>
      <c r="BE223">
        <v>4299599</v>
      </c>
    </row>
    <row r="224" spans="53:57" x14ac:dyDescent="0.25">
      <c r="BA224" t="s">
        <v>1670</v>
      </c>
      <c r="BB224" t="s">
        <v>1131</v>
      </c>
      <c r="BC224" t="s">
        <v>1138</v>
      </c>
      <c r="BD224">
        <v>0.36</v>
      </c>
      <c r="BE224">
        <v>4312600</v>
      </c>
    </row>
    <row r="225" spans="53:57" x14ac:dyDescent="0.25">
      <c r="BA225" t="s">
        <v>1671</v>
      </c>
      <c r="BB225" t="s">
        <v>1131</v>
      </c>
      <c r="BC225" t="s">
        <v>1139</v>
      </c>
      <c r="BD225">
        <v>0.36</v>
      </c>
      <c r="BE225">
        <v>4299999</v>
      </c>
    </row>
    <row r="226" spans="53:57" x14ac:dyDescent="0.25">
      <c r="BA226" t="s">
        <v>1672</v>
      </c>
      <c r="BB226" t="s">
        <v>1131</v>
      </c>
      <c r="BC226" t="s">
        <v>1140</v>
      </c>
      <c r="BD226">
        <v>0.36</v>
      </c>
      <c r="BE226">
        <v>4329199</v>
      </c>
    </row>
    <row r="227" spans="53:57" x14ac:dyDescent="0.25">
      <c r="BA227" t="s">
        <v>1673</v>
      </c>
      <c r="BB227" t="s">
        <v>1131</v>
      </c>
      <c r="BC227" t="s">
        <v>1141</v>
      </c>
      <c r="BD227">
        <v>0.36</v>
      </c>
      <c r="BE227">
        <v>4329103</v>
      </c>
    </row>
    <row r="228" spans="53:57" x14ac:dyDescent="0.25">
      <c r="BA228" t="s">
        <v>1674</v>
      </c>
      <c r="BB228" t="s">
        <v>1131</v>
      </c>
      <c r="BC228" t="s">
        <v>1142</v>
      </c>
      <c r="BD228">
        <v>0.36</v>
      </c>
      <c r="BE228">
        <v>4399999</v>
      </c>
    </row>
    <row r="229" spans="53:57" x14ac:dyDescent="0.25">
      <c r="BA229" t="s">
        <v>1675</v>
      </c>
      <c r="BB229" t="s">
        <v>1131</v>
      </c>
      <c r="BC229" t="s">
        <v>1143</v>
      </c>
      <c r="BD229">
        <v>0.65</v>
      </c>
      <c r="BE229">
        <v>4313400</v>
      </c>
    </row>
    <row r="230" spans="53:57" x14ac:dyDescent="0.25">
      <c r="BA230" t="s">
        <v>1676</v>
      </c>
      <c r="BB230" t="s">
        <v>1131</v>
      </c>
      <c r="BC230" t="s">
        <v>1144</v>
      </c>
      <c r="BD230">
        <v>0.36</v>
      </c>
      <c r="BE230">
        <v>4329104</v>
      </c>
    </row>
    <row r="231" spans="53:57" x14ac:dyDescent="0.25">
      <c r="BA231" t="s">
        <v>1677</v>
      </c>
      <c r="BB231" t="s">
        <v>1131</v>
      </c>
      <c r="BC231" t="s">
        <v>1145</v>
      </c>
      <c r="BD231">
        <v>0.36</v>
      </c>
      <c r="BE231">
        <v>4319300</v>
      </c>
    </row>
    <row r="232" spans="53:57" x14ac:dyDescent="0.25">
      <c r="BA232" t="s">
        <v>1678</v>
      </c>
      <c r="BB232" t="s">
        <v>1131</v>
      </c>
      <c r="BC232" t="s">
        <v>1146</v>
      </c>
      <c r="BD232">
        <v>0.36</v>
      </c>
      <c r="BE232">
        <v>4311801</v>
      </c>
    </row>
    <row r="233" spans="53:57" x14ac:dyDescent="0.25">
      <c r="BA233" t="s">
        <v>1679</v>
      </c>
      <c r="BB233" t="s">
        <v>984</v>
      </c>
      <c r="BC233" t="s">
        <v>985</v>
      </c>
      <c r="BD233">
        <v>0.51</v>
      </c>
      <c r="BE233">
        <v>1510600</v>
      </c>
    </row>
    <row r="234" spans="53:57" x14ac:dyDescent="0.25">
      <c r="BA234" t="s">
        <v>1680</v>
      </c>
      <c r="BB234" t="s">
        <v>984</v>
      </c>
      <c r="BC234" t="s">
        <v>986</v>
      </c>
      <c r="BD234">
        <v>0.51</v>
      </c>
      <c r="BE234">
        <v>1529700</v>
      </c>
    </row>
    <row r="235" spans="53:57" x14ac:dyDescent="0.25">
      <c r="BA235" t="s">
        <v>1681</v>
      </c>
      <c r="BB235" t="s">
        <v>1097</v>
      </c>
      <c r="BC235" t="s">
        <v>1098</v>
      </c>
      <c r="BD235">
        <v>0.51</v>
      </c>
      <c r="BE235">
        <v>5812300</v>
      </c>
    </row>
    <row r="236" spans="53:57" x14ac:dyDescent="0.25">
      <c r="BA236" t="s">
        <v>1682</v>
      </c>
      <c r="BB236" t="s">
        <v>1097</v>
      </c>
      <c r="BC236" t="s">
        <v>1099</v>
      </c>
      <c r="BD236">
        <v>0.51</v>
      </c>
      <c r="BE236">
        <v>5813100</v>
      </c>
    </row>
    <row r="237" spans="53:57" x14ac:dyDescent="0.25">
      <c r="BA237" t="s">
        <v>1683</v>
      </c>
      <c r="BB237" t="s">
        <v>1097</v>
      </c>
      <c r="BC237" t="s">
        <v>1100</v>
      </c>
      <c r="BD237">
        <v>0.51</v>
      </c>
      <c r="BE237">
        <v>5811500</v>
      </c>
    </row>
    <row r="238" spans="53:57" x14ac:dyDescent="0.25">
      <c r="BA238" t="s">
        <v>1684</v>
      </c>
      <c r="BB238" t="s">
        <v>1097</v>
      </c>
      <c r="BC238" t="s">
        <v>1101</v>
      </c>
      <c r="BD238">
        <v>0.51</v>
      </c>
      <c r="BE238">
        <v>1813099</v>
      </c>
    </row>
    <row r="239" spans="53:57" x14ac:dyDescent="0.25">
      <c r="BA239" t="s">
        <v>1685</v>
      </c>
      <c r="BB239" t="s">
        <v>1097</v>
      </c>
      <c r="BC239" t="s">
        <v>1102</v>
      </c>
      <c r="BD239">
        <v>0.51</v>
      </c>
      <c r="BE239">
        <v>1813001</v>
      </c>
    </row>
    <row r="240" spans="53:57" x14ac:dyDescent="0.25">
      <c r="BA240" t="s">
        <v>1686</v>
      </c>
      <c r="BB240" t="s">
        <v>1097</v>
      </c>
      <c r="BC240" t="s">
        <v>1103</v>
      </c>
      <c r="BD240">
        <v>0.51</v>
      </c>
      <c r="BE240">
        <v>1812100</v>
      </c>
    </row>
    <row r="241" spans="53:57" x14ac:dyDescent="0.25">
      <c r="BA241" t="s">
        <v>1687</v>
      </c>
      <c r="BB241" t="s">
        <v>1097</v>
      </c>
      <c r="BC241" t="s">
        <v>1104</v>
      </c>
      <c r="BD241">
        <v>0.51</v>
      </c>
      <c r="BE241">
        <v>1811302</v>
      </c>
    </row>
    <row r="242" spans="53:57" x14ac:dyDescent="0.25">
      <c r="BA242" t="s">
        <v>1688</v>
      </c>
      <c r="BB242" t="s">
        <v>1097</v>
      </c>
      <c r="BC242" t="s">
        <v>1105</v>
      </c>
      <c r="BD242">
        <v>0.51</v>
      </c>
      <c r="BE242">
        <v>1813999</v>
      </c>
    </row>
    <row r="243" spans="53:57" x14ac:dyDescent="0.25">
      <c r="BA243" t="s">
        <v>1689</v>
      </c>
      <c r="BB243" t="s">
        <v>1097</v>
      </c>
      <c r="BC243" t="s">
        <v>1106</v>
      </c>
      <c r="BD243">
        <v>0.51</v>
      </c>
      <c r="BE243">
        <v>1822900</v>
      </c>
    </row>
    <row r="244" spans="53:57" x14ac:dyDescent="0.25">
      <c r="BA244" t="s">
        <v>1690</v>
      </c>
      <c r="BB244" t="s">
        <v>1097</v>
      </c>
      <c r="BC244" t="s">
        <v>1107</v>
      </c>
      <c r="BD244">
        <v>0.51</v>
      </c>
      <c r="BE244">
        <v>1822999</v>
      </c>
    </row>
    <row r="245" spans="53:57" x14ac:dyDescent="0.25">
      <c r="BA245" t="s">
        <v>1691</v>
      </c>
      <c r="BB245" t="s">
        <v>1097</v>
      </c>
      <c r="BC245" t="s">
        <v>1108</v>
      </c>
      <c r="BD245">
        <v>0.51</v>
      </c>
      <c r="BE245">
        <v>1821100</v>
      </c>
    </row>
    <row r="246" spans="53:57" x14ac:dyDescent="0.25">
      <c r="BA246" t="s">
        <v>1692</v>
      </c>
      <c r="BB246" t="s">
        <v>788</v>
      </c>
      <c r="BC246" t="s">
        <v>789</v>
      </c>
      <c r="BD246">
        <v>0.36</v>
      </c>
      <c r="BE246">
        <v>710302</v>
      </c>
    </row>
    <row r="247" spans="53:57" x14ac:dyDescent="0.25">
      <c r="BA247" t="s">
        <v>1693</v>
      </c>
      <c r="BB247" t="s">
        <v>788</v>
      </c>
      <c r="BC247" t="s">
        <v>790</v>
      </c>
      <c r="BD247">
        <v>0.78</v>
      </c>
      <c r="BE247">
        <v>899199</v>
      </c>
    </row>
    <row r="248" spans="53:57" x14ac:dyDescent="0.25">
      <c r="BA248" t="s">
        <v>1694</v>
      </c>
      <c r="BB248" t="s">
        <v>788</v>
      </c>
      <c r="BC248" t="s">
        <v>791</v>
      </c>
      <c r="BD248">
        <v>0.43</v>
      </c>
      <c r="BE248">
        <v>724301</v>
      </c>
    </row>
    <row r="249" spans="53:57" x14ac:dyDescent="0.25">
      <c r="BA249" t="s">
        <v>1695</v>
      </c>
      <c r="BB249" t="s">
        <v>788</v>
      </c>
      <c r="BC249" t="s">
        <v>792</v>
      </c>
      <c r="BD249">
        <v>0.43</v>
      </c>
      <c r="BE249">
        <v>725100</v>
      </c>
    </row>
    <row r="250" spans="53:57" x14ac:dyDescent="0.25">
      <c r="BA250" t="s">
        <v>1696</v>
      </c>
      <c r="BB250" t="s">
        <v>788</v>
      </c>
      <c r="BC250" t="s">
        <v>793</v>
      </c>
      <c r="BD250">
        <v>0.37</v>
      </c>
      <c r="BE250">
        <v>891600</v>
      </c>
    </row>
    <row r="251" spans="53:57" x14ac:dyDescent="0.25">
      <c r="BA251" t="s">
        <v>1697</v>
      </c>
      <c r="BB251" t="s">
        <v>788</v>
      </c>
      <c r="BC251" t="s">
        <v>794</v>
      </c>
      <c r="BD251">
        <v>0.49</v>
      </c>
      <c r="BE251">
        <v>810004</v>
      </c>
    </row>
    <row r="252" spans="53:57" x14ac:dyDescent="0.25">
      <c r="BA252" t="s">
        <v>1698</v>
      </c>
      <c r="BB252" t="s">
        <v>788</v>
      </c>
      <c r="BC252" t="s">
        <v>795</v>
      </c>
      <c r="BD252">
        <v>0.43</v>
      </c>
      <c r="BE252">
        <v>892402</v>
      </c>
    </row>
    <row r="253" spans="53:57" x14ac:dyDescent="0.25">
      <c r="BA253" t="s">
        <v>1699</v>
      </c>
      <c r="BB253" t="s">
        <v>788</v>
      </c>
      <c r="BC253" t="s">
        <v>796</v>
      </c>
      <c r="BD253">
        <v>0.43</v>
      </c>
      <c r="BE253">
        <v>893200</v>
      </c>
    </row>
    <row r="254" spans="53:57" x14ac:dyDescent="0.25">
      <c r="BA254" t="s">
        <v>1700</v>
      </c>
      <c r="BB254" t="s">
        <v>788</v>
      </c>
      <c r="BC254" t="s">
        <v>797</v>
      </c>
      <c r="BD254">
        <v>0.43</v>
      </c>
      <c r="BE254">
        <v>899999</v>
      </c>
    </row>
    <row r="255" spans="53:57" x14ac:dyDescent="0.25">
      <c r="BA255" t="s">
        <v>1701</v>
      </c>
      <c r="BB255" t="s">
        <v>788</v>
      </c>
      <c r="BC255" t="s">
        <v>798</v>
      </c>
      <c r="BD255">
        <v>0.43</v>
      </c>
      <c r="BE255">
        <v>600001</v>
      </c>
    </row>
    <row r="256" spans="53:57" x14ac:dyDescent="0.25">
      <c r="BA256" t="s">
        <v>1702</v>
      </c>
      <c r="BB256" t="s">
        <v>788</v>
      </c>
      <c r="BC256" t="s">
        <v>799</v>
      </c>
      <c r="BD256">
        <v>0.43</v>
      </c>
      <c r="BE256">
        <v>500301</v>
      </c>
    </row>
    <row r="257" spans="53:57" x14ac:dyDescent="0.25">
      <c r="BA257" t="s">
        <v>1703</v>
      </c>
      <c r="BB257" t="s">
        <v>1092</v>
      </c>
      <c r="BC257" t="s">
        <v>1093</v>
      </c>
      <c r="BD257">
        <v>0.39</v>
      </c>
      <c r="BE257">
        <v>1210700</v>
      </c>
    </row>
    <row r="258" spans="53:57" x14ac:dyDescent="0.25">
      <c r="BA258" t="s">
        <v>1704</v>
      </c>
      <c r="BB258" t="s">
        <v>1092</v>
      </c>
      <c r="BC258" t="s">
        <v>1094</v>
      </c>
      <c r="BD258">
        <v>0.39</v>
      </c>
      <c r="BE258">
        <v>1220401</v>
      </c>
    </row>
    <row r="259" spans="53:57" x14ac:dyDescent="0.25">
      <c r="BA259" t="s">
        <v>1705</v>
      </c>
      <c r="BB259" t="s">
        <v>1092</v>
      </c>
      <c r="BC259" t="s">
        <v>1095</v>
      </c>
      <c r="BD259">
        <v>0.39</v>
      </c>
      <c r="BE259">
        <v>1220402</v>
      </c>
    </row>
    <row r="260" spans="53:57" x14ac:dyDescent="0.25">
      <c r="BA260" t="s">
        <v>1706</v>
      </c>
      <c r="BB260" t="s">
        <v>1092</v>
      </c>
      <c r="BC260" t="s">
        <v>1096</v>
      </c>
      <c r="BD260">
        <v>0.39</v>
      </c>
      <c r="BE260">
        <v>1220499</v>
      </c>
    </row>
    <row r="261" spans="53:57" x14ac:dyDescent="0.25">
      <c r="BA261" t="s">
        <v>1707</v>
      </c>
      <c r="BB261" t="s">
        <v>952</v>
      </c>
      <c r="BC261" t="s">
        <v>953</v>
      </c>
      <c r="BD261">
        <v>0.36</v>
      </c>
      <c r="BE261">
        <v>1610201</v>
      </c>
    </row>
    <row r="262" spans="53:57" x14ac:dyDescent="0.25">
      <c r="BA262" t="s">
        <v>1708</v>
      </c>
      <c r="BB262" t="s">
        <v>952</v>
      </c>
      <c r="BC262" t="s">
        <v>954</v>
      </c>
      <c r="BD262">
        <v>0.38</v>
      </c>
      <c r="BE262">
        <v>1621800</v>
      </c>
    </row>
    <row r="263" spans="53:57" x14ac:dyDescent="0.25">
      <c r="BA263" t="s">
        <v>1709</v>
      </c>
      <c r="BB263" t="s">
        <v>952</v>
      </c>
      <c r="BC263" t="s">
        <v>955</v>
      </c>
      <c r="BD263">
        <v>0.38</v>
      </c>
      <c r="BE263">
        <v>1610202</v>
      </c>
    </row>
    <row r="264" spans="53:57" x14ac:dyDescent="0.25">
      <c r="BA264" t="s">
        <v>1710</v>
      </c>
      <c r="BB264" t="s">
        <v>952</v>
      </c>
      <c r="BC264" t="s">
        <v>956</v>
      </c>
      <c r="BD264">
        <v>0.38</v>
      </c>
      <c r="BE264">
        <v>1622601</v>
      </c>
    </row>
    <row r="265" spans="53:57" x14ac:dyDescent="0.25">
      <c r="BA265" t="s">
        <v>1711</v>
      </c>
      <c r="BB265" t="s">
        <v>952</v>
      </c>
      <c r="BC265" t="s">
        <v>957</v>
      </c>
      <c r="BD265">
        <v>0.38</v>
      </c>
      <c r="BE265">
        <v>1622602</v>
      </c>
    </row>
    <row r="266" spans="53:57" x14ac:dyDescent="0.25">
      <c r="BA266" t="s">
        <v>1712</v>
      </c>
      <c r="BB266" t="s">
        <v>952</v>
      </c>
      <c r="BC266" t="s">
        <v>958</v>
      </c>
      <c r="BD266">
        <v>0.38</v>
      </c>
      <c r="BE266">
        <v>1623400</v>
      </c>
    </row>
    <row r="267" spans="53:57" x14ac:dyDescent="0.25">
      <c r="BA267" t="s">
        <v>1713</v>
      </c>
      <c r="BB267" t="s">
        <v>952</v>
      </c>
      <c r="BC267" t="s">
        <v>959</v>
      </c>
      <c r="BD267">
        <v>0.38</v>
      </c>
      <c r="BE267">
        <v>3299099</v>
      </c>
    </row>
    <row r="268" spans="53:57" x14ac:dyDescent="0.25">
      <c r="BA268" t="s">
        <v>1714</v>
      </c>
      <c r="BB268" t="s">
        <v>952</v>
      </c>
      <c r="BC268" t="s">
        <v>960</v>
      </c>
      <c r="BD268">
        <v>0.38</v>
      </c>
      <c r="BE268">
        <v>1629301</v>
      </c>
    </row>
    <row r="269" spans="53:57" x14ac:dyDescent="0.25">
      <c r="BA269" t="s">
        <v>1715</v>
      </c>
      <c r="BB269" t="s">
        <v>952</v>
      </c>
      <c r="BC269" t="s">
        <v>962</v>
      </c>
      <c r="BD269">
        <v>0.38</v>
      </c>
      <c r="BE269">
        <v>1629302</v>
      </c>
    </row>
    <row r="270" spans="53:57" x14ac:dyDescent="0.25">
      <c r="BA270" t="s">
        <v>1716</v>
      </c>
      <c r="BB270" t="s">
        <v>952</v>
      </c>
      <c r="BC270" t="s">
        <v>963</v>
      </c>
      <c r="BD270">
        <v>0.38</v>
      </c>
      <c r="BE270">
        <v>220901</v>
      </c>
    </row>
    <row r="271" spans="53:57" x14ac:dyDescent="0.25">
      <c r="BA271" t="s">
        <v>1717</v>
      </c>
      <c r="BB271" t="s">
        <v>952</v>
      </c>
      <c r="BC271" t="s">
        <v>964</v>
      </c>
      <c r="BD271">
        <v>0.38</v>
      </c>
      <c r="BE271">
        <v>220902</v>
      </c>
    </row>
    <row r="272" spans="53:57" x14ac:dyDescent="0.25">
      <c r="BA272" t="s">
        <v>1718</v>
      </c>
      <c r="BB272" t="s">
        <v>937</v>
      </c>
      <c r="BC272" t="s">
        <v>938</v>
      </c>
      <c r="BD272">
        <v>0.37</v>
      </c>
      <c r="BE272">
        <v>3011302</v>
      </c>
    </row>
    <row r="273" spans="53:57" x14ac:dyDescent="0.25">
      <c r="BA273" t="s">
        <v>1719</v>
      </c>
      <c r="BB273" t="s">
        <v>937</v>
      </c>
      <c r="BC273" t="s">
        <v>939</v>
      </c>
      <c r="BD273">
        <v>0.37</v>
      </c>
      <c r="BE273">
        <v>3314701</v>
      </c>
    </row>
    <row r="274" spans="53:57" x14ac:dyDescent="0.25">
      <c r="BA274" t="s">
        <v>1720</v>
      </c>
      <c r="BB274" t="s">
        <v>937</v>
      </c>
      <c r="BC274" t="s">
        <v>940</v>
      </c>
      <c r="BD274">
        <v>0.37</v>
      </c>
      <c r="BE274">
        <v>3031800</v>
      </c>
    </row>
    <row r="275" spans="53:57" x14ac:dyDescent="0.25">
      <c r="BA275" t="s">
        <v>1721</v>
      </c>
      <c r="BB275" t="s">
        <v>937</v>
      </c>
      <c r="BC275" t="s">
        <v>941</v>
      </c>
      <c r="BD275">
        <v>0.37</v>
      </c>
      <c r="BE275">
        <v>3032600</v>
      </c>
    </row>
    <row r="276" spans="53:57" x14ac:dyDescent="0.25">
      <c r="BA276" t="s">
        <v>1722</v>
      </c>
      <c r="BB276" t="s">
        <v>937</v>
      </c>
      <c r="BC276" t="s">
        <v>942</v>
      </c>
      <c r="BD276">
        <v>0.35</v>
      </c>
      <c r="BE276">
        <v>3315500</v>
      </c>
    </row>
    <row r="277" spans="53:57" x14ac:dyDescent="0.25">
      <c r="BA277" t="s">
        <v>1723</v>
      </c>
      <c r="BB277" t="s">
        <v>937</v>
      </c>
      <c r="BC277" t="s">
        <v>943</v>
      </c>
      <c r="BD277">
        <v>0.37</v>
      </c>
      <c r="BE277">
        <v>2920401</v>
      </c>
    </row>
    <row r="278" spans="53:57" x14ac:dyDescent="0.25">
      <c r="BA278" t="s">
        <v>1724</v>
      </c>
      <c r="BB278" t="s">
        <v>937</v>
      </c>
      <c r="BC278" t="s">
        <v>944</v>
      </c>
      <c r="BD278">
        <v>0.37</v>
      </c>
      <c r="BE278">
        <v>2949299</v>
      </c>
    </row>
    <row r="279" spans="53:57" x14ac:dyDescent="0.25">
      <c r="BA279" t="s">
        <v>1725</v>
      </c>
      <c r="BB279" t="s">
        <v>937</v>
      </c>
      <c r="BC279" t="s">
        <v>945</v>
      </c>
      <c r="BD279">
        <v>0.38</v>
      </c>
      <c r="BE279">
        <v>2930101</v>
      </c>
    </row>
    <row r="280" spans="53:57" x14ac:dyDescent="0.25">
      <c r="BA280" t="s">
        <v>1726</v>
      </c>
      <c r="BB280" t="s">
        <v>937</v>
      </c>
      <c r="BC280" t="s">
        <v>946</v>
      </c>
      <c r="BD280">
        <v>0.37</v>
      </c>
      <c r="BE280">
        <v>3091100</v>
      </c>
    </row>
    <row r="281" spans="53:57" x14ac:dyDescent="0.25">
      <c r="BA281" t="s">
        <v>1727</v>
      </c>
      <c r="BB281" t="s">
        <v>937</v>
      </c>
      <c r="BC281" t="s">
        <v>947</v>
      </c>
      <c r="BD281">
        <v>0.37</v>
      </c>
      <c r="BE281">
        <v>3092000</v>
      </c>
    </row>
    <row r="282" spans="53:57" x14ac:dyDescent="0.25">
      <c r="BA282" t="s">
        <v>1728</v>
      </c>
      <c r="BB282" t="s">
        <v>937</v>
      </c>
      <c r="BC282" t="s">
        <v>948</v>
      </c>
      <c r="BD282">
        <v>0.37</v>
      </c>
      <c r="BE282">
        <v>3041500</v>
      </c>
    </row>
    <row r="283" spans="53:57" x14ac:dyDescent="0.25">
      <c r="BA283" t="s">
        <v>1729</v>
      </c>
      <c r="BB283" t="s">
        <v>937</v>
      </c>
      <c r="BC283" t="s">
        <v>949</v>
      </c>
      <c r="BD283">
        <v>0.37</v>
      </c>
      <c r="BE283">
        <v>3042300</v>
      </c>
    </row>
    <row r="284" spans="53:57" x14ac:dyDescent="0.25">
      <c r="BA284" t="s">
        <v>1730</v>
      </c>
      <c r="BB284" t="s">
        <v>937</v>
      </c>
      <c r="BC284" t="s">
        <v>950</v>
      </c>
      <c r="BD284">
        <v>0.37</v>
      </c>
      <c r="BE284">
        <v>2949201</v>
      </c>
    </row>
    <row r="285" spans="53:57" x14ac:dyDescent="0.25">
      <c r="BA285" t="s">
        <v>1731</v>
      </c>
      <c r="BB285" t="s">
        <v>937</v>
      </c>
      <c r="BC285" t="s">
        <v>951</v>
      </c>
      <c r="BD285">
        <v>0.37</v>
      </c>
      <c r="BE285">
        <v>2930103</v>
      </c>
    </row>
    <row r="286" spans="53:57" x14ac:dyDescent="0.25">
      <c r="BA286" t="s">
        <v>1732</v>
      </c>
      <c r="BB286" t="s">
        <v>918</v>
      </c>
      <c r="BC286" t="s">
        <v>919</v>
      </c>
      <c r="BD286">
        <v>0.7</v>
      </c>
      <c r="BE286">
        <v>2731700</v>
      </c>
    </row>
    <row r="287" spans="53:57" x14ac:dyDescent="0.25">
      <c r="BA287" t="s">
        <v>1733</v>
      </c>
      <c r="BB287" t="s">
        <v>918</v>
      </c>
      <c r="BC287" t="s">
        <v>920</v>
      </c>
      <c r="BD287">
        <v>0.7</v>
      </c>
      <c r="BE287">
        <v>2733300</v>
      </c>
    </row>
    <row r="288" spans="53:57" x14ac:dyDescent="0.25">
      <c r="BA288" t="s">
        <v>1734</v>
      </c>
      <c r="BB288" t="s">
        <v>918</v>
      </c>
      <c r="BC288" t="s">
        <v>921</v>
      </c>
      <c r="BD288">
        <v>0.7</v>
      </c>
      <c r="BE288">
        <v>2790299</v>
      </c>
    </row>
    <row r="289" spans="53:57" x14ac:dyDescent="0.25">
      <c r="BA289" t="s">
        <v>1735</v>
      </c>
      <c r="BB289" t="s">
        <v>918</v>
      </c>
      <c r="BC289" t="s">
        <v>922</v>
      </c>
      <c r="BD289">
        <v>0.7</v>
      </c>
      <c r="BE289">
        <v>2710403</v>
      </c>
    </row>
    <row r="290" spans="53:57" x14ac:dyDescent="0.25">
      <c r="BA290" t="s">
        <v>1736</v>
      </c>
      <c r="BB290" t="s">
        <v>918</v>
      </c>
      <c r="BC290" t="s">
        <v>923</v>
      </c>
      <c r="BD290">
        <v>0.7</v>
      </c>
      <c r="BE290">
        <v>2740601</v>
      </c>
    </row>
    <row r="291" spans="53:57" x14ac:dyDescent="0.25">
      <c r="BA291" t="s">
        <v>1737</v>
      </c>
      <c r="BB291" t="s">
        <v>918</v>
      </c>
      <c r="BC291" t="s">
        <v>924</v>
      </c>
      <c r="BD291">
        <v>0.7</v>
      </c>
      <c r="BE291">
        <v>2732500</v>
      </c>
    </row>
    <row r="292" spans="53:57" x14ac:dyDescent="0.25">
      <c r="BA292" t="s">
        <v>1738</v>
      </c>
      <c r="BB292" t="s">
        <v>918</v>
      </c>
      <c r="BC292" t="s">
        <v>925</v>
      </c>
      <c r="BD292">
        <v>0.7</v>
      </c>
      <c r="BE292">
        <v>2721000</v>
      </c>
    </row>
    <row r="293" spans="53:57" x14ac:dyDescent="0.25">
      <c r="BA293" t="s">
        <v>1739</v>
      </c>
      <c r="BB293" t="s">
        <v>918</v>
      </c>
      <c r="BC293" t="s">
        <v>926</v>
      </c>
      <c r="BD293">
        <v>0.7</v>
      </c>
      <c r="BE293">
        <v>2945000</v>
      </c>
    </row>
    <row r="294" spans="53:57" x14ac:dyDescent="0.25">
      <c r="BA294" t="s">
        <v>1740</v>
      </c>
      <c r="BB294" t="s">
        <v>918</v>
      </c>
      <c r="BC294" t="s">
        <v>927</v>
      </c>
      <c r="BD294">
        <v>0.7</v>
      </c>
      <c r="BE294">
        <v>2759701</v>
      </c>
    </row>
    <row r="295" spans="53:57" x14ac:dyDescent="0.25">
      <c r="BA295" t="s">
        <v>1741</v>
      </c>
      <c r="BB295" t="s">
        <v>918</v>
      </c>
      <c r="BC295" t="s">
        <v>928</v>
      </c>
      <c r="BD295">
        <v>0.7</v>
      </c>
      <c r="BE295">
        <v>2610800</v>
      </c>
    </row>
    <row r="296" spans="53:57" x14ac:dyDescent="0.25">
      <c r="BA296" t="s">
        <v>1742</v>
      </c>
      <c r="BB296" t="s">
        <v>918</v>
      </c>
      <c r="BC296" t="s">
        <v>929</v>
      </c>
      <c r="BD296">
        <v>0.7</v>
      </c>
      <c r="BE296">
        <v>2621300</v>
      </c>
    </row>
    <row r="297" spans="53:57" x14ac:dyDescent="0.25">
      <c r="BA297" t="s">
        <v>1743</v>
      </c>
      <c r="BB297" t="s">
        <v>918</v>
      </c>
      <c r="BC297" t="s">
        <v>930</v>
      </c>
      <c r="BD297">
        <v>0.7</v>
      </c>
      <c r="BE297">
        <v>2622100</v>
      </c>
    </row>
    <row r="298" spans="53:57" x14ac:dyDescent="0.25">
      <c r="BA298" t="s">
        <v>1744</v>
      </c>
      <c r="BB298" t="s">
        <v>918</v>
      </c>
      <c r="BC298" t="s">
        <v>911</v>
      </c>
      <c r="BD298">
        <v>0.7</v>
      </c>
      <c r="BE298">
        <v>2652300</v>
      </c>
    </row>
    <row r="299" spans="53:57" x14ac:dyDescent="0.25">
      <c r="BA299" t="s">
        <v>1745</v>
      </c>
      <c r="BB299" t="s">
        <v>918</v>
      </c>
      <c r="BC299" t="s">
        <v>931</v>
      </c>
      <c r="BD299">
        <v>0.7</v>
      </c>
      <c r="BE299">
        <v>2631100</v>
      </c>
    </row>
    <row r="300" spans="53:57" x14ac:dyDescent="0.25">
      <c r="BA300" t="s">
        <v>1746</v>
      </c>
      <c r="BB300" t="s">
        <v>918</v>
      </c>
      <c r="BC300" t="s">
        <v>932</v>
      </c>
      <c r="BD300">
        <v>0.7</v>
      </c>
      <c r="BE300">
        <v>2790202</v>
      </c>
    </row>
    <row r="301" spans="53:57" x14ac:dyDescent="0.25">
      <c r="BA301" t="s">
        <v>1747</v>
      </c>
      <c r="BB301" t="s">
        <v>918</v>
      </c>
      <c r="BC301" t="s">
        <v>933</v>
      </c>
      <c r="BD301">
        <v>0.7</v>
      </c>
      <c r="BE301">
        <v>2640000</v>
      </c>
    </row>
    <row r="302" spans="53:57" x14ac:dyDescent="0.25">
      <c r="BA302" t="s">
        <v>1748</v>
      </c>
      <c r="BB302" t="s">
        <v>918</v>
      </c>
      <c r="BC302" t="s">
        <v>934</v>
      </c>
      <c r="BD302">
        <v>0.7</v>
      </c>
      <c r="BE302">
        <v>2680900</v>
      </c>
    </row>
    <row r="303" spans="53:57" x14ac:dyDescent="0.25">
      <c r="BA303" t="s">
        <v>1749</v>
      </c>
      <c r="BB303" t="s">
        <v>918</v>
      </c>
      <c r="BC303" t="s">
        <v>935</v>
      </c>
      <c r="BD303">
        <v>0.7</v>
      </c>
      <c r="BE303">
        <v>3240001</v>
      </c>
    </row>
    <row r="304" spans="53:57" x14ac:dyDescent="0.25">
      <c r="BA304" t="s">
        <v>1750</v>
      </c>
      <c r="BB304" t="s">
        <v>918</v>
      </c>
      <c r="BC304" t="s">
        <v>936</v>
      </c>
      <c r="BD304">
        <v>0.7</v>
      </c>
      <c r="BE304">
        <v>3313999</v>
      </c>
    </row>
    <row r="305" spans="53:57" x14ac:dyDescent="0.25">
      <c r="BA305" t="s">
        <v>1751</v>
      </c>
      <c r="BB305" t="s">
        <v>965</v>
      </c>
      <c r="BC305" t="s">
        <v>966</v>
      </c>
      <c r="BD305">
        <v>0.42</v>
      </c>
      <c r="BE305">
        <v>3101200</v>
      </c>
    </row>
    <row r="306" spans="53:57" x14ac:dyDescent="0.25">
      <c r="BA306" t="s">
        <v>1752</v>
      </c>
      <c r="BB306" t="s">
        <v>965</v>
      </c>
      <c r="BC306" t="s">
        <v>967</v>
      </c>
      <c r="BD306">
        <v>0.42</v>
      </c>
      <c r="BE306">
        <v>3103900</v>
      </c>
    </row>
    <row r="307" spans="53:57" x14ac:dyDescent="0.25">
      <c r="BA307" t="s">
        <v>1753</v>
      </c>
      <c r="BB307" t="s">
        <v>965</v>
      </c>
      <c r="BC307" t="s">
        <v>968</v>
      </c>
      <c r="BD307">
        <v>0.42</v>
      </c>
      <c r="BE307">
        <v>3102100</v>
      </c>
    </row>
    <row r="308" spans="53:57" x14ac:dyDescent="0.25">
      <c r="BA308" t="s">
        <v>1754</v>
      </c>
      <c r="BB308" t="s">
        <v>965</v>
      </c>
      <c r="BC308" t="s">
        <v>969</v>
      </c>
      <c r="BD308">
        <v>0.42</v>
      </c>
      <c r="BE308">
        <v>3104700</v>
      </c>
    </row>
    <row r="309" spans="53:57" x14ac:dyDescent="0.25">
      <c r="BA309" t="s">
        <v>1755</v>
      </c>
      <c r="BB309" t="s">
        <v>965</v>
      </c>
      <c r="BC309" t="s">
        <v>970</v>
      </c>
      <c r="BD309">
        <v>0.42</v>
      </c>
      <c r="BE309">
        <v>1629999</v>
      </c>
    </row>
    <row r="310" spans="53:57" x14ac:dyDescent="0.25">
      <c r="BA310" t="s">
        <v>1756</v>
      </c>
      <c r="BB310" t="s">
        <v>965</v>
      </c>
      <c r="BC310" t="s">
        <v>971</v>
      </c>
      <c r="BD310">
        <v>0.77</v>
      </c>
      <c r="BE310">
        <v>1710900</v>
      </c>
    </row>
    <row r="311" spans="53:57" x14ac:dyDescent="0.25">
      <c r="BA311" t="s">
        <v>1757</v>
      </c>
      <c r="BB311" t="s">
        <v>1010</v>
      </c>
      <c r="BC311" t="s">
        <v>1011</v>
      </c>
      <c r="BD311">
        <v>0.39</v>
      </c>
      <c r="BE311">
        <v>2121101</v>
      </c>
    </row>
    <row r="312" spans="53:57" x14ac:dyDescent="0.25">
      <c r="BA312" t="s">
        <v>1758</v>
      </c>
      <c r="BB312" t="s">
        <v>1010</v>
      </c>
      <c r="BC312" t="s">
        <v>1012</v>
      </c>
      <c r="BD312">
        <v>0.39</v>
      </c>
      <c r="BE312">
        <v>2121102</v>
      </c>
    </row>
    <row r="313" spans="53:57" x14ac:dyDescent="0.25">
      <c r="BA313" t="s">
        <v>1759</v>
      </c>
      <c r="BB313" t="s">
        <v>1010</v>
      </c>
      <c r="BC313" t="s">
        <v>1013</v>
      </c>
      <c r="BD313">
        <v>0.39</v>
      </c>
      <c r="BE313">
        <v>2122000</v>
      </c>
    </row>
    <row r="314" spans="53:57" x14ac:dyDescent="0.25">
      <c r="BA314" t="s">
        <v>1760</v>
      </c>
      <c r="BB314" t="s">
        <v>1014</v>
      </c>
      <c r="BC314" t="s">
        <v>1015</v>
      </c>
      <c r="BD314">
        <v>0.48</v>
      </c>
      <c r="BE314">
        <v>1921700</v>
      </c>
    </row>
    <row r="315" spans="53:57" x14ac:dyDescent="0.25">
      <c r="BA315" t="s">
        <v>1761</v>
      </c>
      <c r="BB315" t="s">
        <v>1014</v>
      </c>
      <c r="BC315" t="s">
        <v>1016</v>
      </c>
      <c r="BD315">
        <v>0.43</v>
      </c>
      <c r="BE315">
        <v>1931400</v>
      </c>
    </row>
    <row r="316" spans="53:57" x14ac:dyDescent="0.25">
      <c r="BA316" t="s">
        <v>1762</v>
      </c>
      <c r="BB316" t="s">
        <v>1047</v>
      </c>
      <c r="BC316" t="s">
        <v>1048</v>
      </c>
      <c r="BD316">
        <v>0.56000000000000005</v>
      </c>
      <c r="BE316">
        <v>1069400</v>
      </c>
    </row>
    <row r="317" spans="53:57" x14ac:dyDescent="0.25">
      <c r="BA317" t="s">
        <v>1763</v>
      </c>
      <c r="BB317" t="s">
        <v>1047</v>
      </c>
      <c r="BC317" t="s">
        <v>1049</v>
      </c>
      <c r="BD317">
        <v>0.72</v>
      </c>
      <c r="BE317">
        <v>1062700</v>
      </c>
    </row>
    <row r="318" spans="53:57" x14ac:dyDescent="0.25">
      <c r="BA318" t="s">
        <v>1764</v>
      </c>
      <c r="BB318" t="s">
        <v>1047</v>
      </c>
      <c r="BC318" t="s">
        <v>1050</v>
      </c>
      <c r="BD318">
        <v>0.77</v>
      </c>
      <c r="BE318">
        <v>1081302</v>
      </c>
    </row>
    <row r="319" spans="53:57" x14ac:dyDescent="0.25">
      <c r="BA319" t="s">
        <v>1765</v>
      </c>
      <c r="BB319" t="s">
        <v>1047</v>
      </c>
      <c r="BC319" t="s">
        <v>1051</v>
      </c>
      <c r="BD319">
        <v>0.56000000000000005</v>
      </c>
      <c r="BE319">
        <v>1082100</v>
      </c>
    </row>
    <row r="320" spans="53:57" x14ac:dyDescent="0.25">
      <c r="BA320" t="s">
        <v>1766</v>
      </c>
      <c r="BB320" t="s">
        <v>1047</v>
      </c>
      <c r="BC320" t="s">
        <v>1052</v>
      </c>
      <c r="BD320">
        <v>0.48</v>
      </c>
      <c r="BE320">
        <v>1064300</v>
      </c>
    </row>
    <row r="321" spans="53:57" x14ac:dyDescent="0.25">
      <c r="BA321" t="s">
        <v>1767</v>
      </c>
      <c r="BB321" t="s">
        <v>1047</v>
      </c>
      <c r="BC321" t="s">
        <v>1053</v>
      </c>
      <c r="BD321">
        <v>0.56000000000000005</v>
      </c>
      <c r="BE321">
        <v>1063500</v>
      </c>
    </row>
    <row r="322" spans="53:57" x14ac:dyDescent="0.25">
      <c r="BA322" t="s">
        <v>1768</v>
      </c>
      <c r="BB322" t="s">
        <v>1047</v>
      </c>
      <c r="BC322" t="s">
        <v>1055</v>
      </c>
      <c r="BD322">
        <v>0.56000000000000005</v>
      </c>
      <c r="BE322">
        <v>1072401</v>
      </c>
    </row>
    <row r="323" spans="53:57" x14ac:dyDescent="0.25">
      <c r="BA323" t="s">
        <v>1769</v>
      </c>
      <c r="BB323" t="s">
        <v>1047</v>
      </c>
      <c r="BC323" t="s">
        <v>1056</v>
      </c>
      <c r="BD323">
        <v>0.3</v>
      </c>
      <c r="BE323">
        <v>1065101</v>
      </c>
    </row>
    <row r="324" spans="53:57" x14ac:dyDescent="0.25">
      <c r="BA324" t="s">
        <v>1770</v>
      </c>
      <c r="BB324" t="s">
        <v>1047</v>
      </c>
      <c r="BC324" t="s">
        <v>1057</v>
      </c>
      <c r="BD324">
        <v>0.3</v>
      </c>
      <c r="BE324">
        <v>1072402</v>
      </c>
    </row>
    <row r="325" spans="53:57" x14ac:dyDescent="0.25">
      <c r="BA325" t="s">
        <v>1771</v>
      </c>
      <c r="BB325" t="s">
        <v>1047</v>
      </c>
      <c r="BC325" t="s">
        <v>1058</v>
      </c>
      <c r="BD325">
        <v>0.56000000000000005</v>
      </c>
      <c r="BE325">
        <v>1093701</v>
      </c>
    </row>
    <row r="326" spans="53:57" x14ac:dyDescent="0.25">
      <c r="BA326" t="s">
        <v>1772</v>
      </c>
      <c r="BB326" t="s">
        <v>1047</v>
      </c>
      <c r="BC326" t="s">
        <v>1059</v>
      </c>
      <c r="BD326">
        <v>0.78</v>
      </c>
      <c r="BE326">
        <v>1093702</v>
      </c>
    </row>
    <row r="327" spans="53:57" x14ac:dyDescent="0.25">
      <c r="BA327" t="s">
        <v>1773</v>
      </c>
      <c r="BB327" t="s">
        <v>1047</v>
      </c>
      <c r="BC327" t="s">
        <v>1060</v>
      </c>
      <c r="BD327">
        <v>0.34</v>
      </c>
      <c r="BE327">
        <v>1032599</v>
      </c>
    </row>
    <row r="328" spans="53:57" x14ac:dyDescent="0.25">
      <c r="BA328" t="s">
        <v>1774</v>
      </c>
      <c r="BB328" t="s">
        <v>1047</v>
      </c>
      <c r="BC328" t="s">
        <v>1061</v>
      </c>
      <c r="BD328">
        <v>0.34</v>
      </c>
      <c r="BE328">
        <v>1032999</v>
      </c>
    </row>
    <row r="329" spans="53:57" x14ac:dyDescent="0.25">
      <c r="BA329" t="s">
        <v>1775</v>
      </c>
      <c r="BB329" t="s">
        <v>1047</v>
      </c>
      <c r="BC329" t="s">
        <v>1062</v>
      </c>
      <c r="BD329">
        <v>0.34</v>
      </c>
      <c r="BE329">
        <v>1031700</v>
      </c>
    </row>
    <row r="330" spans="53:57" x14ac:dyDescent="0.25">
      <c r="BA330" t="s">
        <v>1776</v>
      </c>
      <c r="BB330" t="s">
        <v>1047</v>
      </c>
      <c r="BC330" t="s">
        <v>1063</v>
      </c>
      <c r="BD330">
        <v>0.56000000000000005</v>
      </c>
      <c r="BE330">
        <v>1099699</v>
      </c>
    </row>
    <row r="331" spans="53:57" x14ac:dyDescent="0.25">
      <c r="BA331" t="s">
        <v>1777</v>
      </c>
      <c r="BB331" t="s">
        <v>1047</v>
      </c>
      <c r="BC331" t="s">
        <v>1064</v>
      </c>
      <c r="BD331">
        <v>0.56000000000000005</v>
      </c>
      <c r="BE331">
        <v>1095300</v>
      </c>
    </row>
    <row r="332" spans="53:57" x14ac:dyDescent="0.25">
      <c r="BA332" t="s">
        <v>1778</v>
      </c>
      <c r="BB332" t="s">
        <v>1047</v>
      </c>
      <c r="BC332" t="s">
        <v>1065</v>
      </c>
      <c r="BD332">
        <v>0.56000000000000005</v>
      </c>
      <c r="BE332">
        <v>892403</v>
      </c>
    </row>
    <row r="333" spans="53:57" x14ac:dyDescent="0.25">
      <c r="BA333" t="s">
        <v>1779</v>
      </c>
      <c r="BB333" t="s">
        <v>1047</v>
      </c>
      <c r="BC333" t="s">
        <v>1066</v>
      </c>
      <c r="BD333">
        <v>0.38</v>
      </c>
      <c r="BE333">
        <v>1043100</v>
      </c>
    </row>
    <row r="334" spans="53:57" x14ac:dyDescent="0.25">
      <c r="BA334" t="s">
        <v>1780</v>
      </c>
      <c r="BB334" t="s">
        <v>1047</v>
      </c>
      <c r="BC334" t="s">
        <v>1067</v>
      </c>
      <c r="BD334">
        <v>0.56000000000000005</v>
      </c>
      <c r="BE334">
        <v>1099601</v>
      </c>
    </row>
    <row r="335" spans="53:57" x14ac:dyDescent="0.25">
      <c r="BA335" t="s">
        <v>1781</v>
      </c>
      <c r="BB335" t="s">
        <v>1047</v>
      </c>
      <c r="BC335" t="s">
        <v>1068</v>
      </c>
      <c r="BD335">
        <v>0.72</v>
      </c>
      <c r="BE335">
        <v>1011201</v>
      </c>
    </row>
    <row r="336" spans="53:57" x14ac:dyDescent="0.25">
      <c r="BA336" t="s">
        <v>1782</v>
      </c>
      <c r="BB336" t="s">
        <v>1047</v>
      </c>
      <c r="BC336" t="s">
        <v>1069</v>
      </c>
      <c r="BD336">
        <v>0.72</v>
      </c>
      <c r="BE336">
        <v>1012103</v>
      </c>
    </row>
    <row r="337" spans="53:57" x14ac:dyDescent="0.25">
      <c r="BA337" t="s">
        <v>1783</v>
      </c>
      <c r="BB337" t="s">
        <v>1047</v>
      </c>
      <c r="BC337" t="s">
        <v>1070</v>
      </c>
      <c r="BD337">
        <v>0.72</v>
      </c>
      <c r="BE337">
        <v>1011202</v>
      </c>
    </row>
    <row r="338" spans="53:57" x14ac:dyDescent="0.25">
      <c r="BA338" t="s">
        <v>1784</v>
      </c>
      <c r="BB338" t="s">
        <v>1047</v>
      </c>
      <c r="BC338" t="s">
        <v>1071</v>
      </c>
      <c r="BD338">
        <v>0.56000000000000005</v>
      </c>
      <c r="BE338">
        <v>1012101</v>
      </c>
    </row>
    <row r="339" spans="53:57" x14ac:dyDescent="0.25">
      <c r="BA339" t="s">
        <v>1785</v>
      </c>
      <c r="BB339" t="s">
        <v>1047</v>
      </c>
      <c r="BC339" t="s">
        <v>1072</v>
      </c>
      <c r="BD339">
        <v>0.38</v>
      </c>
      <c r="BE339">
        <v>1013901</v>
      </c>
    </row>
    <row r="340" spans="53:57" x14ac:dyDescent="0.25">
      <c r="BA340" t="s">
        <v>1786</v>
      </c>
      <c r="BB340" t="s">
        <v>1047</v>
      </c>
      <c r="BC340" t="s">
        <v>1073</v>
      </c>
      <c r="BD340">
        <v>0.56000000000000005</v>
      </c>
      <c r="BE340">
        <v>1013902</v>
      </c>
    </row>
    <row r="341" spans="53:57" x14ac:dyDescent="0.25">
      <c r="BA341" t="s">
        <v>1787</v>
      </c>
      <c r="BB341" t="s">
        <v>1047</v>
      </c>
      <c r="BC341" t="s">
        <v>1074</v>
      </c>
      <c r="BD341">
        <v>0.56000000000000005</v>
      </c>
      <c r="BE341">
        <v>1020101</v>
      </c>
    </row>
    <row r="342" spans="53:57" x14ac:dyDescent="0.25">
      <c r="BA342" t="s">
        <v>1788</v>
      </c>
      <c r="BB342" t="s">
        <v>1047</v>
      </c>
      <c r="BC342" t="s">
        <v>1075</v>
      </c>
      <c r="BD342">
        <v>0.56000000000000005</v>
      </c>
      <c r="BE342">
        <v>1020102</v>
      </c>
    </row>
    <row r="343" spans="53:57" x14ac:dyDescent="0.25">
      <c r="BA343" t="s">
        <v>1789</v>
      </c>
      <c r="BB343" t="s">
        <v>1047</v>
      </c>
      <c r="BC343" t="s">
        <v>1076</v>
      </c>
      <c r="BD343">
        <v>0.82</v>
      </c>
      <c r="BE343">
        <v>1052000</v>
      </c>
    </row>
    <row r="344" spans="53:57" x14ac:dyDescent="0.25">
      <c r="BA344" t="s">
        <v>1790</v>
      </c>
      <c r="BB344" t="s">
        <v>1047</v>
      </c>
      <c r="BC344" t="s">
        <v>1077</v>
      </c>
      <c r="BD344">
        <v>0.54</v>
      </c>
      <c r="BE344">
        <v>1094500</v>
      </c>
    </row>
    <row r="345" spans="53:57" x14ac:dyDescent="0.25">
      <c r="BA345" t="s">
        <v>1791</v>
      </c>
      <c r="BB345" t="s">
        <v>1047</v>
      </c>
      <c r="BC345" t="s">
        <v>1004</v>
      </c>
      <c r="BD345">
        <v>0.54</v>
      </c>
      <c r="BE345">
        <v>1099602</v>
      </c>
    </row>
    <row r="346" spans="53:57" x14ac:dyDescent="0.25">
      <c r="BA346" t="s">
        <v>1792</v>
      </c>
      <c r="BB346" t="s">
        <v>1047</v>
      </c>
      <c r="BC346" t="s">
        <v>1078</v>
      </c>
      <c r="BD346">
        <v>0.54</v>
      </c>
      <c r="BE346">
        <v>1091100</v>
      </c>
    </row>
    <row r="347" spans="53:57" x14ac:dyDescent="0.25">
      <c r="BA347" t="s">
        <v>1793</v>
      </c>
      <c r="BB347" t="s">
        <v>1047</v>
      </c>
      <c r="BC347" t="s">
        <v>1079</v>
      </c>
      <c r="BD347">
        <v>0.56000000000000005</v>
      </c>
      <c r="BE347">
        <v>1053800</v>
      </c>
    </row>
    <row r="348" spans="53:57" x14ac:dyDescent="0.25">
      <c r="BA348" t="s">
        <v>1794</v>
      </c>
      <c r="BB348" t="s">
        <v>1047</v>
      </c>
      <c r="BC348" t="s">
        <v>1080</v>
      </c>
      <c r="BD348">
        <v>0.56000000000000005</v>
      </c>
      <c r="BE348">
        <v>1099603</v>
      </c>
    </row>
    <row r="349" spans="53:57" x14ac:dyDescent="0.25">
      <c r="BA349" t="s">
        <v>1795</v>
      </c>
      <c r="BB349" t="s">
        <v>1047</v>
      </c>
      <c r="BC349" t="s">
        <v>1081</v>
      </c>
      <c r="BD349">
        <v>0.75</v>
      </c>
      <c r="BE349">
        <v>1099604</v>
      </c>
    </row>
    <row r="350" spans="53:57" x14ac:dyDescent="0.25">
      <c r="BA350" t="s">
        <v>1796</v>
      </c>
      <c r="BB350" t="s">
        <v>1047</v>
      </c>
      <c r="BC350" t="s">
        <v>1082</v>
      </c>
      <c r="BD350">
        <v>0.41</v>
      </c>
      <c r="BE350">
        <v>1066000</v>
      </c>
    </row>
    <row r="351" spans="53:57" x14ac:dyDescent="0.25">
      <c r="BA351" t="s">
        <v>1797</v>
      </c>
      <c r="BB351" t="s">
        <v>1047</v>
      </c>
      <c r="BC351" t="s">
        <v>1083</v>
      </c>
      <c r="BD351">
        <v>0.56000000000000005</v>
      </c>
      <c r="BE351">
        <v>1099607</v>
      </c>
    </row>
    <row r="352" spans="53:57" x14ac:dyDescent="0.25">
      <c r="BA352" t="s">
        <v>1798</v>
      </c>
      <c r="BB352" t="s">
        <v>1017</v>
      </c>
      <c r="BC352" t="s">
        <v>863</v>
      </c>
      <c r="BD352">
        <v>0.41</v>
      </c>
      <c r="BE352">
        <v>2221800</v>
      </c>
    </row>
    <row r="353" spans="53:57" x14ac:dyDescent="0.25">
      <c r="BA353" t="s">
        <v>1799</v>
      </c>
      <c r="BB353" t="s">
        <v>1017</v>
      </c>
      <c r="BC353" t="s">
        <v>1018</v>
      </c>
      <c r="BD353">
        <v>0.41</v>
      </c>
      <c r="BE353">
        <v>2229303</v>
      </c>
    </row>
    <row r="354" spans="53:57" x14ac:dyDescent="0.25">
      <c r="BA354" t="s">
        <v>1800</v>
      </c>
      <c r="BB354" t="s">
        <v>1017</v>
      </c>
      <c r="BC354" t="s">
        <v>1019</v>
      </c>
      <c r="BD354">
        <v>0.41</v>
      </c>
      <c r="BE354">
        <v>2229302</v>
      </c>
    </row>
    <row r="355" spans="53:57" x14ac:dyDescent="0.25">
      <c r="BA355" t="s">
        <v>1801</v>
      </c>
      <c r="BB355" t="s">
        <v>1017</v>
      </c>
      <c r="BC355" t="s">
        <v>1020</v>
      </c>
      <c r="BD355">
        <v>0.41</v>
      </c>
      <c r="BE355">
        <v>2229301</v>
      </c>
    </row>
    <row r="356" spans="53:57" x14ac:dyDescent="0.25">
      <c r="BA356" t="s">
        <v>1802</v>
      </c>
      <c r="BB356" t="s">
        <v>1017</v>
      </c>
      <c r="BC356" t="s">
        <v>1021</v>
      </c>
      <c r="BD356">
        <v>0.41</v>
      </c>
      <c r="BE356">
        <v>2222600</v>
      </c>
    </row>
    <row r="357" spans="53:57" x14ac:dyDescent="0.25">
      <c r="BA357" t="s">
        <v>1803</v>
      </c>
      <c r="BB357" t="s">
        <v>1017</v>
      </c>
      <c r="BC357" t="s">
        <v>1022</v>
      </c>
      <c r="BD357">
        <v>0.41</v>
      </c>
      <c r="BE357">
        <v>2223400</v>
      </c>
    </row>
    <row r="358" spans="53:57" x14ac:dyDescent="0.25">
      <c r="BA358" t="s">
        <v>1804</v>
      </c>
      <c r="BB358" t="s">
        <v>839</v>
      </c>
      <c r="BC358" t="s">
        <v>840</v>
      </c>
      <c r="BD358">
        <v>0.39</v>
      </c>
      <c r="BE358">
        <v>810099</v>
      </c>
    </row>
    <row r="359" spans="53:57" x14ac:dyDescent="0.25">
      <c r="BA359" t="s">
        <v>1805</v>
      </c>
      <c r="BB359" t="s">
        <v>839</v>
      </c>
      <c r="BC359" t="s">
        <v>841</v>
      </c>
      <c r="BD359">
        <v>0.37</v>
      </c>
      <c r="BE359">
        <v>2391502</v>
      </c>
    </row>
    <row r="360" spans="53:57" x14ac:dyDescent="0.25">
      <c r="BA360" t="s">
        <v>1806</v>
      </c>
      <c r="BB360" t="s">
        <v>839</v>
      </c>
      <c r="BC360" t="s">
        <v>842</v>
      </c>
      <c r="BD360">
        <v>0.55000000000000004</v>
      </c>
      <c r="BE360">
        <v>2391503</v>
      </c>
    </row>
    <row r="361" spans="53:57" x14ac:dyDescent="0.25">
      <c r="BA361" t="s">
        <v>1807</v>
      </c>
      <c r="BB361" t="s">
        <v>839</v>
      </c>
      <c r="BC361" t="s">
        <v>843</v>
      </c>
      <c r="BD361">
        <v>0.46</v>
      </c>
      <c r="BE361">
        <v>2399199</v>
      </c>
    </row>
    <row r="362" spans="53:57" x14ac:dyDescent="0.25">
      <c r="BA362" t="s">
        <v>1808</v>
      </c>
      <c r="BB362" t="s">
        <v>839</v>
      </c>
      <c r="BC362" t="s">
        <v>844</v>
      </c>
      <c r="BD362">
        <v>0.64</v>
      </c>
      <c r="BE362">
        <v>2320600</v>
      </c>
    </row>
    <row r="363" spans="53:57" x14ac:dyDescent="0.25">
      <c r="BA363" t="s">
        <v>1809</v>
      </c>
      <c r="BB363" t="s">
        <v>839</v>
      </c>
      <c r="BC363" t="s">
        <v>845</v>
      </c>
      <c r="BD363">
        <v>0.52</v>
      </c>
      <c r="BE363">
        <v>2392300</v>
      </c>
    </row>
    <row r="364" spans="53:57" x14ac:dyDescent="0.25">
      <c r="BA364" t="s">
        <v>1810</v>
      </c>
      <c r="BB364" t="s">
        <v>839</v>
      </c>
      <c r="BC364" t="s">
        <v>846</v>
      </c>
      <c r="BD364">
        <v>0.71</v>
      </c>
      <c r="BE364">
        <v>2342702</v>
      </c>
    </row>
    <row r="365" spans="53:57" x14ac:dyDescent="0.25">
      <c r="BA365" t="s">
        <v>1811</v>
      </c>
      <c r="BB365" t="s">
        <v>839</v>
      </c>
      <c r="BC365" t="s">
        <v>847</v>
      </c>
      <c r="BD365">
        <v>0.76</v>
      </c>
      <c r="BE365">
        <v>2349499</v>
      </c>
    </row>
    <row r="366" spans="53:57" x14ac:dyDescent="0.25">
      <c r="BA366" t="s">
        <v>1812</v>
      </c>
      <c r="BB366" t="s">
        <v>839</v>
      </c>
      <c r="BC366" t="s">
        <v>848</v>
      </c>
      <c r="BD366">
        <v>0.55000000000000004</v>
      </c>
      <c r="BE366">
        <v>2342701</v>
      </c>
    </row>
    <row r="367" spans="53:57" x14ac:dyDescent="0.25">
      <c r="BA367" t="s">
        <v>1813</v>
      </c>
      <c r="BB367" t="s">
        <v>839</v>
      </c>
      <c r="BC367" t="s">
        <v>849</v>
      </c>
      <c r="BD367">
        <v>0.55000000000000004</v>
      </c>
      <c r="BE367">
        <v>2341900</v>
      </c>
    </row>
    <row r="368" spans="53:57" x14ac:dyDescent="0.25">
      <c r="BA368" t="s">
        <v>1814</v>
      </c>
      <c r="BB368" t="s">
        <v>839</v>
      </c>
      <c r="BC368" t="s">
        <v>850</v>
      </c>
      <c r="BD368">
        <v>0.55000000000000004</v>
      </c>
      <c r="BE368">
        <v>2349401</v>
      </c>
    </row>
    <row r="369" spans="53:57" x14ac:dyDescent="0.25">
      <c r="BA369" t="s">
        <v>1815</v>
      </c>
      <c r="BB369" t="s">
        <v>839</v>
      </c>
      <c r="BC369" t="s">
        <v>851</v>
      </c>
      <c r="BD369">
        <v>0.55000000000000004</v>
      </c>
      <c r="BE369">
        <v>2330301</v>
      </c>
    </row>
    <row r="370" spans="53:57" x14ac:dyDescent="0.25">
      <c r="BA370" t="s">
        <v>1816</v>
      </c>
      <c r="BB370" t="s">
        <v>839</v>
      </c>
      <c r="BC370" t="s">
        <v>852</v>
      </c>
      <c r="BD370">
        <v>0.55000000000000004</v>
      </c>
      <c r="BE370">
        <v>2330302</v>
      </c>
    </row>
    <row r="371" spans="53:57" x14ac:dyDescent="0.25">
      <c r="BA371" t="s">
        <v>1817</v>
      </c>
      <c r="BB371" t="s">
        <v>839</v>
      </c>
      <c r="BC371" t="s">
        <v>853</v>
      </c>
      <c r="BD371">
        <v>0.55000000000000004</v>
      </c>
      <c r="BE371">
        <v>2330303</v>
      </c>
    </row>
    <row r="372" spans="53:57" x14ac:dyDescent="0.25">
      <c r="BA372" t="s">
        <v>1818</v>
      </c>
      <c r="BB372" t="s">
        <v>839</v>
      </c>
      <c r="BC372" t="s">
        <v>854</v>
      </c>
      <c r="BD372">
        <v>0.23</v>
      </c>
      <c r="BE372">
        <v>2330399</v>
      </c>
    </row>
    <row r="373" spans="53:57" x14ac:dyDescent="0.25">
      <c r="BA373" t="s">
        <v>1819</v>
      </c>
      <c r="BB373" t="s">
        <v>839</v>
      </c>
      <c r="BC373" t="s">
        <v>855</v>
      </c>
      <c r="BD373">
        <v>0.55000000000000004</v>
      </c>
      <c r="BE373">
        <v>2311700</v>
      </c>
    </row>
    <row r="374" spans="53:57" x14ac:dyDescent="0.25">
      <c r="BA374" t="s">
        <v>1820</v>
      </c>
      <c r="BB374" t="s">
        <v>839</v>
      </c>
      <c r="BC374" t="s">
        <v>856</v>
      </c>
      <c r="BD374">
        <v>0.55000000000000004</v>
      </c>
      <c r="BE374">
        <v>2319200</v>
      </c>
    </row>
    <row r="375" spans="53:57" x14ac:dyDescent="0.25">
      <c r="BA375" t="s">
        <v>1821</v>
      </c>
      <c r="BB375" t="s">
        <v>839</v>
      </c>
      <c r="BC375" t="s">
        <v>857</v>
      </c>
      <c r="BD375">
        <v>0.55000000000000004</v>
      </c>
      <c r="BE375">
        <v>2399101</v>
      </c>
    </row>
    <row r="376" spans="53:57" x14ac:dyDescent="0.25">
      <c r="BA376" t="s">
        <v>1822</v>
      </c>
      <c r="BB376" t="s">
        <v>839</v>
      </c>
      <c r="BC376" t="s">
        <v>858</v>
      </c>
      <c r="BD376">
        <v>0.55000000000000004</v>
      </c>
      <c r="BE376">
        <v>2399102</v>
      </c>
    </row>
    <row r="377" spans="53:57" x14ac:dyDescent="0.25">
      <c r="BA377" t="s">
        <v>1823</v>
      </c>
      <c r="BB377" t="s">
        <v>1147</v>
      </c>
      <c r="BC377" t="s">
        <v>1148</v>
      </c>
      <c r="BD377">
        <v>0.84</v>
      </c>
      <c r="BE377">
        <v>3514000</v>
      </c>
    </row>
    <row r="378" spans="53:57" x14ac:dyDescent="0.25">
      <c r="BA378" t="s">
        <v>1824</v>
      </c>
      <c r="BB378" t="s">
        <v>1147</v>
      </c>
      <c r="BC378" t="s">
        <v>1149</v>
      </c>
      <c r="BD378">
        <v>0.51</v>
      </c>
      <c r="BE378">
        <v>3520402</v>
      </c>
    </row>
    <row r="379" spans="53:57" x14ac:dyDescent="0.25">
      <c r="BA379" t="s">
        <v>1825</v>
      </c>
      <c r="BB379" t="s">
        <v>1147</v>
      </c>
      <c r="BC379" t="s">
        <v>1150</v>
      </c>
      <c r="BD379">
        <v>0.92</v>
      </c>
      <c r="BE379">
        <v>3600601</v>
      </c>
    </row>
    <row r="380" spans="53:57" x14ac:dyDescent="0.25">
      <c r="BA380" t="s">
        <v>1826</v>
      </c>
      <c r="BB380" t="s">
        <v>1147</v>
      </c>
      <c r="BC380" t="s">
        <v>1151</v>
      </c>
      <c r="BD380">
        <v>0.84</v>
      </c>
      <c r="BE380">
        <v>3811400</v>
      </c>
    </row>
    <row r="381" spans="53:57" x14ac:dyDescent="0.25">
      <c r="BA381" t="s">
        <v>1827</v>
      </c>
      <c r="BB381" t="s">
        <v>1036</v>
      </c>
      <c r="BC381" t="s">
        <v>1037</v>
      </c>
      <c r="BD381">
        <v>0.22</v>
      </c>
      <c r="BE381">
        <v>1412601</v>
      </c>
    </row>
    <row r="382" spans="53:57" x14ac:dyDescent="0.25">
      <c r="BA382" t="s">
        <v>1828</v>
      </c>
      <c r="BB382" t="s">
        <v>1036</v>
      </c>
      <c r="BC382" t="s">
        <v>1038</v>
      </c>
      <c r="BD382">
        <v>0.22</v>
      </c>
      <c r="BE382">
        <v>1411801</v>
      </c>
    </row>
    <row r="383" spans="53:57" x14ac:dyDescent="0.25">
      <c r="BA383" t="s">
        <v>1829</v>
      </c>
      <c r="BB383" t="s">
        <v>1036</v>
      </c>
      <c r="BC383" t="s">
        <v>1039</v>
      </c>
      <c r="BD383">
        <v>0.22</v>
      </c>
      <c r="BE383">
        <v>1351100</v>
      </c>
    </row>
    <row r="384" spans="53:57" x14ac:dyDescent="0.25">
      <c r="BA384" t="s">
        <v>1830</v>
      </c>
      <c r="BB384" t="s">
        <v>1036</v>
      </c>
      <c r="BC384" t="s">
        <v>1040</v>
      </c>
      <c r="BD384">
        <v>0.43</v>
      </c>
      <c r="BE384">
        <v>1413401</v>
      </c>
    </row>
    <row r="385" spans="53:57" x14ac:dyDescent="0.25">
      <c r="BA385" t="s">
        <v>1831</v>
      </c>
      <c r="BB385" t="s">
        <v>1036</v>
      </c>
      <c r="BC385" t="s">
        <v>1041</v>
      </c>
      <c r="BD385">
        <v>0.43</v>
      </c>
      <c r="BE385">
        <v>3292202</v>
      </c>
    </row>
    <row r="386" spans="53:57" x14ac:dyDescent="0.25">
      <c r="BA386" t="s">
        <v>1832</v>
      </c>
      <c r="BB386" t="s">
        <v>1036</v>
      </c>
      <c r="BC386" t="s">
        <v>1042</v>
      </c>
      <c r="BD386">
        <v>0.43</v>
      </c>
      <c r="BE386">
        <v>1422300</v>
      </c>
    </row>
    <row r="387" spans="53:57" x14ac:dyDescent="0.25">
      <c r="BA387" t="s">
        <v>1833</v>
      </c>
      <c r="BB387" t="s">
        <v>1036</v>
      </c>
      <c r="BC387" t="s">
        <v>1043</v>
      </c>
      <c r="BD387">
        <v>0.43</v>
      </c>
      <c r="BE387">
        <v>1421500</v>
      </c>
    </row>
    <row r="388" spans="53:57" x14ac:dyDescent="0.25">
      <c r="BA388" t="s">
        <v>1834</v>
      </c>
      <c r="BB388" t="s">
        <v>1036</v>
      </c>
      <c r="BC388" t="s">
        <v>1044</v>
      </c>
      <c r="BD388">
        <v>0.43</v>
      </c>
      <c r="BE388">
        <v>1414200</v>
      </c>
    </row>
    <row r="389" spans="53:57" x14ac:dyDescent="0.25">
      <c r="BA389" t="s">
        <v>1835</v>
      </c>
      <c r="BB389" t="s">
        <v>1036</v>
      </c>
      <c r="BC389" t="s">
        <v>1032</v>
      </c>
      <c r="BD389">
        <v>0.43</v>
      </c>
      <c r="BE389">
        <v>1354500</v>
      </c>
    </row>
    <row r="390" spans="53:57" x14ac:dyDescent="0.25">
      <c r="BA390" t="s">
        <v>1836</v>
      </c>
      <c r="BB390" t="s">
        <v>1036</v>
      </c>
      <c r="BC390" t="s">
        <v>1033</v>
      </c>
      <c r="BD390">
        <v>0.43</v>
      </c>
      <c r="BE390">
        <v>1353700</v>
      </c>
    </row>
    <row r="391" spans="53:57" x14ac:dyDescent="0.25">
      <c r="BA391" t="s">
        <v>1837</v>
      </c>
      <c r="BB391" t="s">
        <v>1036</v>
      </c>
      <c r="BC391" t="s">
        <v>1045</v>
      </c>
      <c r="BD391">
        <v>0.43</v>
      </c>
      <c r="BE391">
        <v>3299001</v>
      </c>
    </row>
    <row r="392" spans="53:57" x14ac:dyDescent="0.25">
      <c r="BA392" t="s">
        <v>1838</v>
      </c>
      <c r="BB392" t="s">
        <v>1036</v>
      </c>
      <c r="BC392" t="s">
        <v>1025</v>
      </c>
      <c r="BD392">
        <v>0.43</v>
      </c>
      <c r="BE392">
        <v>1359999</v>
      </c>
    </row>
    <row r="393" spans="53:57" x14ac:dyDescent="0.25">
      <c r="BA393" t="s">
        <v>1839</v>
      </c>
      <c r="BB393" t="s">
        <v>1036</v>
      </c>
      <c r="BC393" t="s">
        <v>1046</v>
      </c>
      <c r="BD393">
        <v>0.43</v>
      </c>
      <c r="BE393">
        <v>1521999</v>
      </c>
    </row>
    <row r="394" spans="53:57" x14ac:dyDescent="0.25">
      <c r="BA394" t="s">
        <v>1840</v>
      </c>
      <c r="BB394" t="s">
        <v>1036</v>
      </c>
      <c r="BC394" t="s">
        <v>1128</v>
      </c>
      <c r="BD394">
        <v>0.63</v>
      </c>
      <c r="BE394">
        <v>1531901</v>
      </c>
    </row>
    <row r="395" spans="53:57" x14ac:dyDescent="0.25">
      <c r="BA395" t="s">
        <v>1841</v>
      </c>
      <c r="BB395" t="s">
        <v>1036</v>
      </c>
      <c r="BC395" t="s">
        <v>1130</v>
      </c>
      <c r="BD395">
        <v>0.63</v>
      </c>
      <c r="BE395">
        <v>1533500</v>
      </c>
    </row>
    <row r="396" spans="53:57" x14ac:dyDescent="0.25">
      <c r="BA396" t="s">
        <v>1842</v>
      </c>
      <c r="BB396" t="s">
        <v>1036</v>
      </c>
      <c r="BC396" t="s">
        <v>1129</v>
      </c>
      <c r="BD396">
        <v>0.63</v>
      </c>
      <c r="BE396">
        <v>1539401</v>
      </c>
    </row>
    <row r="397" spans="53:57" x14ac:dyDescent="0.25">
      <c r="BA397" t="s">
        <v>1843</v>
      </c>
      <c r="BB397" t="s">
        <v>889</v>
      </c>
      <c r="BC397" t="s">
        <v>890</v>
      </c>
      <c r="BD397">
        <v>0.28999999999999998</v>
      </c>
      <c r="BE397">
        <v>2811900</v>
      </c>
    </row>
    <row r="398" spans="53:57" x14ac:dyDescent="0.25">
      <c r="BA398" t="s">
        <v>1844</v>
      </c>
      <c r="BB398" t="s">
        <v>889</v>
      </c>
      <c r="BC398" t="s">
        <v>891</v>
      </c>
      <c r="BD398">
        <v>0.28999999999999998</v>
      </c>
      <c r="BE398">
        <v>2513600</v>
      </c>
    </row>
    <row r="399" spans="53:57" x14ac:dyDescent="0.25">
      <c r="BA399" t="s">
        <v>1845</v>
      </c>
      <c r="BB399" t="s">
        <v>889</v>
      </c>
      <c r="BC399" t="s">
        <v>892</v>
      </c>
      <c r="BD399">
        <v>0.17</v>
      </c>
      <c r="BE399">
        <v>2815102</v>
      </c>
    </row>
    <row r="400" spans="53:57" x14ac:dyDescent="0.25">
      <c r="BA400" t="s">
        <v>1846</v>
      </c>
      <c r="BB400" t="s">
        <v>889</v>
      </c>
      <c r="BC400" t="s">
        <v>893</v>
      </c>
      <c r="BD400">
        <v>0.28999999999999998</v>
      </c>
      <c r="BE400">
        <v>2813500</v>
      </c>
    </row>
    <row r="401" spans="53:57" x14ac:dyDescent="0.25">
      <c r="BA401" t="s">
        <v>1847</v>
      </c>
      <c r="BB401" t="s">
        <v>889</v>
      </c>
      <c r="BC401" t="s">
        <v>894</v>
      </c>
      <c r="BD401">
        <v>0.27</v>
      </c>
      <c r="BE401">
        <v>2821601</v>
      </c>
    </row>
    <row r="402" spans="53:57" x14ac:dyDescent="0.25">
      <c r="BA402" t="s">
        <v>1848</v>
      </c>
      <c r="BB402" t="s">
        <v>889</v>
      </c>
      <c r="BC402" t="s">
        <v>895</v>
      </c>
      <c r="BD402">
        <v>0.27</v>
      </c>
      <c r="BE402">
        <v>2823200</v>
      </c>
    </row>
    <row r="403" spans="53:57" x14ac:dyDescent="0.25">
      <c r="BA403" t="s">
        <v>1849</v>
      </c>
      <c r="BB403" t="s">
        <v>889</v>
      </c>
      <c r="BC403" t="s">
        <v>896</v>
      </c>
      <c r="BD403">
        <v>0.28999999999999998</v>
      </c>
      <c r="BE403">
        <v>2869100</v>
      </c>
    </row>
    <row r="404" spans="53:57" x14ac:dyDescent="0.25">
      <c r="BA404" t="s">
        <v>1850</v>
      </c>
      <c r="BB404" t="s">
        <v>889</v>
      </c>
      <c r="BC404" t="s">
        <v>897</v>
      </c>
      <c r="BD404">
        <v>0.28999999999999998</v>
      </c>
      <c r="BE404">
        <v>2829199</v>
      </c>
    </row>
    <row r="405" spans="53:57" x14ac:dyDescent="0.25">
      <c r="BA405" t="s">
        <v>1851</v>
      </c>
      <c r="BB405" t="s">
        <v>889</v>
      </c>
      <c r="BC405" t="s">
        <v>898</v>
      </c>
      <c r="BD405">
        <v>0.28999999999999998</v>
      </c>
      <c r="BE405">
        <v>2840200</v>
      </c>
    </row>
    <row r="406" spans="53:57" x14ac:dyDescent="0.25">
      <c r="BA406" t="s">
        <v>1852</v>
      </c>
      <c r="BB406" t="s">
        <v>889</v>
      </c>
      <c r="BC406" t="s">
        <v>899</v>
      </c>
      <c r="BD406">
        <v>0.3</v>
      </c>
      <c r="BE406">
        <v>2862300</v>
      </c>
    </row>
    <row r="407" spans="53:57" x14ac:dyDescent="0.25">
      <c r="BA407" t="s">
        <v>1853</v>
      </c>
      <c r="BB407" t="s">
        <v>889</v>
      </c>
      <c r="BC407" t="s">
        <v>900</v>
      </c>
      <c r="BD407">
        <v>0.28999999999999998</v>
      </c>
      <c r="BE407">
        <v>2863100</v>
      </c>
    </row>
    <row r="408" spans="53:57" x14ac:dyDescent="0.25">
      <c r="BA408" t="s">
        <v>1854</v>
      </c>
      <c r="BB408" t="s">
        <v>889</v>
      </c>
      <c r="BC408" t="s">
        <v>901</v>
      </c>
      <c r="BD408">
        <v>0.28999999999999998</v>
      </c>
      <c r="BE408">
        <v>2864000</v>
      </c>
    </row>
    <row r="409" spans="53:57" x14ac:dyDescent="0.25">
      <c r="BA409" t="s">
        <v>1855</v>
      </c>
      <c r="BB409" t="s">
        <v>889</v>
      </c>
      <c r="BC409" t="s">
        <v>902</v>
      </c>
      <c r="BD409">
        <v>0.28999999999999998</v>
      </c>
      <c r="BE409">
        <v>2865800</v>
      </c>
    </row>
    <row r="410" spans="53:57" x14ac:dyDescent="0.25">
      <c r="BA410" t="s">
        <v>1856</v>
      </c>
      <c r="BB410" t="s">
        <v>889</v>
      </c>
      <c r="BC410" t="s">
        <v>903</v>
      </c>
      <c r="BD410">
        <v>0.28999999999999998</v>
      </c>
      <c r="BE410">
        <v>2852600</v>
      </c>
    </row>
    <row r="411" spans="53:57" x14ac:dyDescent="0.25">
      <c r="BA411" t="s">
        <v>1857</v>
      </c>
      <c r="BB411" t="s">
        <v>889</v>
      </c>
      <c r="BC411" t="s">
        <v>904</v>
      </c>
      <c r="BD411">
        <v>0.28999999999999998</v>
      </c>
      <c r="BE411">
        <v>2854200</v>
      </c>
    </row>
    <row r="412" spans="53:57" x14ac:dyDescent="0.25">
      <c r="BA412" t="s">
        <v>1858</v>
      </c>
      <c r="BB412" t="s">
        <v>889</v>
      </c>
      <c r="BC412" t="s">
        <v>905</v>
      </c>
      <c r="BD412">
        <v>0.28999999999999998</v>
      </c>
      <c r="BE412">
        <v>2866600</v>
      </c>
    </row>
    <row r="413" spans="53:57" x14ac:dyDescent="0.25">
      <c r="BA413" t="s">
        <v>1859</v>
      </c>
      <c r="BB413" t="s">
        <v>889</v>
      </c>
      <c r="BC413" t="s">
        <v>906</v>
      </c>
      <c r="BD413">
        <v>0.28000000000000003</v>
      </c>
      <c r="BE413">
        <v>2833000</v>
      </c>
    </row>
    <row r="414" spans="53:57" x14ac:dyDescent="0.25">
      <c r="BA414" t="s">
        <v>1860</v>
      </c>
      <c r="BB414" t="s">
        <v>889</v>
      </c>
      <c r="BC414" t="s">
        <v>907</v>
      </c>
      <c r="BD414">
        <v>0.28999999999999998</v>
      </c>
      <c r="BE414">
        <v>2822401</v>
      </c>
    </row>
    <row r="415" spans="53:57" x14ac:dyDescent="0.25">
      <c r="BA415" t="s">
        <v>1861</v>
      </c>
      <c r="BB415" t="s">
        <v>889</v>
      </c>
      <c r="BC415" t="s">
        <v>908</v>
      </c>
      <c r="BD415">
        <v>0.28999999999999998</v>
      </c>
      <c r="BE415">
        <v>3230200</v>
      </c>
    </row>
    <row r="416" spans="53:57" x14ac:dyDescent="0.25">
      <c r="BA416" t="s">
        <v>1862</v>
      </c>
      <c r="BB416" t="s">
        <v>889</v>
      </c>
      <c r="BC416" t="s">
        <v>909</v>
      </c>
      <c r="BD416">
        <v>0.28999999999999998</v>
      </c>
      <c r="BE416">
        <v>3299002</v>
      </c>
    </row>
    <row r="417" spans="53:57" x14ac:dyDescent="0.25">
      <c r="BA417" t="s">
        <v>1863</v>
      </c>
      <c r="BB417" t="s">
        <v>889</v>
      </c>
      <c r="BC417" t="s">
        <v>910</v>
      </c>
      <c r="BD417">
        <v>0.28999999999999998</v>
      </c>
      <c r="BE417">
        <v>2751100</v>
      </c>
    </row>
    <row r="418" spans="53:57" x14ac:dyDescent="0.25">
      <c r="BA418" t="s">
        <v>1864</v>
      </c>
      <c r="BB418" t="s">
        <v>889</v>
      </c>
      <c r="BC418" t="s">
        <v>876</v>
      </c>
      <c r="BD418">
        <v>0.28999999999999998</v>
      </c>
      <c r="BE418">
        <v>2599399</v>
      </c>
    </row>
    <row r="419" spans="53:57" x14ac:dyDescent="0.25">
      <c r="BA419" t="s">
        <v>1865</v>
      </c>
      <c r="BB419" t="s">
        <v>889</v>
      </c>
      <c r="BC419" t="s">
        <v>912</v>
      </c>
      <c r="BD419">
        <v>0.28999999999999998</v>
      </c>
      <c r="BE419">
        <v>2831300</v>
      </c>
    </row>
    <row r="420" spans="53:57" x14ac:dyDescent="0.25">
      <c r="BA420" t="s">
        <v>1866</v>
      </c>
      <c r="BB420" t="s">
        <v>889</v>
      </c>
      <c r="BC420" t="s">
        <v>913</v>
      </c>
      <c r="BD420">
        <v>0.28999999999999998</v>
      </c>
      <c r="BE420">
        <v>2853400</v>
      </c>
    </row>
    <row r="421" spans="53:57" x14ac:dyDescent="0.25">
      <c r="BA421" t="s">
        <v>1867</v>
      </c>
      <c r="BB421" t="s">
        <v>889</v>
      </c>
      <c r="BC421" t="s">
        <v>914</v>
      </c>
      <c r="BD421">
        <v>0.28999999999999998</v>
      </c>
      <c r="BE421">
        <v>2539001</v>
      </c>
    </row>
    <row r="422" spans="53:57" x14ac:dyDescent="0.25">
      <c r="BA422" t="s">
        <v>1868</v>
      </c>
      <c r="BB422" t="s">
        <v>889</v>
      </c>
      <c r="BC422" t="s">
        <v>915</v>
      </c>
      <c r="BD422">
        <v>0.28999999999999998</v>
      </c>
      <c r="BE422">
        <v>2840999</v>
      </c>
    </row>
    <row r="423" spans="53:57" x14ac:dyDescent="0.25">
      <c r="BA423" t="s">
        <v>1869</v>
      </c>
      <c r="BB423" t="s">
        <v>889</v>
      </c>
      <c r="BC423" t="s">
        <v>916</v>
      </c>
      <c r="BD423">
        <v>0.43</v>
      </c>
      <c r="BE423">
        <v>2550102</v>
      </c>
    </row>
    <row r="424" spans="53:57" x14ac:dyDescent="0.25">
      <c r="BA424" t="s">
        <v>1870</v>
      </c>
      <c r="BB424" t="s">
        <v>889</v>
      </c>
      <c r="BC424" t="s">
        <v>917</v>
      </c>
      <c r="BD424">
        <v>0.28999999999999998</v>
      </c>
      <c r="BE424">
        <v>2550101</v>
      </c>
    </row>
    <row r="425" spans="53:57" x14ac:dyDescent="0.25">
      <c r="BA425" t="s">
        <v>1871</v>
      </c>
      <c r="BB425" t="s">
        <v>859</v>
      </c>
      <c r="BC425" t="s">
        <v>860</v>
      </c>
      <c r="BD425">
        <v>0.67</v>
      </c>
      <c r="BE425">
        <v>2411300</v>
      </c>
    </row>
    <row r="426" spans="53:57" x14ac:dyDescent="0.25">
      <c r="BA426" t="s">
        <v>1872</v>
      </c>
      <c r="BB426" t="s">
        <v>859</v>
      </c>
      <c r="BC426" t="s">
        <v>861</v>
      </c>
      <c r="BD426">
        <v>0.43</v>
      </c>
      <c r="BE426">
        <v>2421100</v>
      </c>
    </row>
    <row r="427" spans="53:57" x14ac:dyDescent="0.25">
      <c r="BA427" t="s">
        <v>1873</v>
      </c>
      <c r="BB427" t="s">
        <v>859</v>
      </c>
      <c r="BC427" t="s">
        <v>862</v>
      </c>
      <c r="BD427">
        <v>0.43</v>
      </c>
      <c r="BE427">
        <v>2412100</v>
      </c>
    </row>
    <row r="428" spans="53:57" x14ac:dyDescent="0.25">
      <c r="BA428" t="s">
        <v>1874</v>
      </c>
      <c r="BB428" t="s">
        <v>859</v>
      </c>
      <c r="BC428" t="s">
        <v>864</v>
      </c>
      <c r="BD428">
        <v>0.3</v>
      </c>
      <c r="BE428">
        <v>2431800</v>
      </c>
    </row>
    <row r="429" spans="53:57" x14ac:dyDescent="0.25">
      <c r="BA429" t="s">
        <v>1875</v>
      </c>
      <c r="BB429" t="s">
        <v>859</v>
      </c>
      <c r="BC429" t="s">
        <v>865</v>
      </c>
      <c r="BD429">
        <v>0.33</v>
      </c>
      <c r="BE429">
        <v>2451200</v>
      </c>
    </row>
    <row r="430" spans="53:57" x14ac:dyDescent="0.25">
      <c r="BA430" t="s">
        <v>1876</v>
      </c>
      <c r="BB430" t="s">
        <v>859</v>
      </c>
      <c r="BC430" t="s">
        <v>866</v>
      </c>
      <c r="BD430">
        <v>0.43</v>
      </c>
      <c r="BE430">
        <v>2531401</v>
      </c>
    </row>
    <row r="431" spans="53:57" x14ac:dyDescent="0.25">
      <c r="BA431" t="s">
        <v>1877</v>
      </c>
      <c r="BB431" t="s">
        <v>859</v>
      </c>
      <c r="BC431" t="s">
        <v>867</v>
      </c>
      <c r="BD431">
        <v>0.43</v>
      </c>
      <c r="BE431">
        <v>2424502</v>
      </c>
    </row>
    <row r="432" spans="53:57" x14ac:dyDescent="0.25">
      <c r="BA432" t="s">
        <v>1878</v>
      </c>
      <c r="BB432" t="s">
        <v>859</v>
      </c>
      <c r="BC432" t="s">
        <v>868</v>
      </c>
      <c r="BD432">
        <v>0.43</v>
      </c>
      <c r="BE432">
        <v>2449199</v>
      </c>
    </row>
    <row r="433" spans="53:57" x14ac:dyDescent="0.25">
      <c r="BA433" t="s">
        <v>1879</v>
      </c>
      <c r="BB433" t="s">
        <v>859</v>
      </c>
      <c r="BC433" t="s">
        <v>869</v>
      </c>
      <c r="BD433">
        <v>0.45</v>
      </c>
      <c r="BE433">
        <v>2452100</v>
      </c>
    </row>
    <row r="434" spans="53:57" x14ac:dyDescent="0.25">
      <c r="BA434" t="s">
        <v>1880</v>
      </c>
      <c r="BB434" t="s">
        <v>859</v>
      </c>
      <c r="BC434" t="s">
        <v>870</v>
      </c>
      <c r="BD434">
        <v>0.43</v>
      </c>
      <c r="BE434">
        <v>2531402</v>
      </c>
    </row>
    <row r="435" spans="53:57" x14ac:dyDescent="0.25">
      <c r="BA435" t="s">
        <v>1881</v>
      </c>
      <c r="BB435" t="s">
        <v>859</v>
      </c>
      <c r="BC435" t="s">
        <v>871</v>
      </c>
      <c r="BD435">
        <v>0.43</v>
      </c>
      <c r="BE435">
        <v>2449103</v>
      </c>
    </row>
    <row r="436" spans="53:57" x14ac:dyDescent="0.25">
      <c r="BA436" t="s">
        <v>1882</v>
      </c>
      <c r="BB436" t="s">
        <v>859</v>
      </c>
      <c r="BC436" t="s">
        <v>872</v>
      </c>
      <c r="BD436">
        <v>0.43</v>
      </c>
      <c r="BE436">
        <v>2442300</v>
      </c>
    </row>
    <row r="437" spans="53:57" x14ac:dyDescent="0.25">
      <c r="BA437" t="s">
        <v>1883</v>
      </c>
      <c r="BB437" t="s">
        <v>859</v>
      </c>
      <c r="BC437" t="s">
        <v>873</v>
      </c>
      <c r="BD437">
        <v>0.43</v>
      </c>
      <c r="BE437">
        <v>2532202</v>
      </c>
    </row>
    <row r="438" spans="53:57" x14ac:dyDescent="0.25">
      <c r="BA438" t="s">
        <v>1884</v>
      </c>
      <c r="BB438" t="s">
        <v>859</v>
      </c>
      <c r="BC438" t="s">
        <v>874</v>
      </c>
      <c r="BD438">
        <v>0.43</v>
      </c>
      <c r="BE438">
        <v>2399999</v>
      </c>
    </row>
    <row r="439" spans="53:57" x14ac:dyDescent="0.25">
      <c r="BA439" t="s">
        <v>1885</v>
      </c>
      <c r="BB439" t="s">
        <v>859</v>
      </c>
      <c r="BC439" t="s">
        <v>875</v>
      </c>
      <c r="BD439">
        <v>0.39</v>
      </c>
      <c r="BE439">
        <v>2511000</v>
      </c>
    </row>
    <row r="440" spans="53:57" x14ac:dyDescent="0.25">
      <c r="BA440" t="s">
        <v>1886</v>
      </c>
      <c r="BB440" t="s">
        <v>859</v>
      </c>
      <c r="BC440" t="s">
        <v>877</v>
      </c>
      <c r="BD440">
        <v>0.53</v>
      </c>
      <c r="BE440">
        <v>2592602</v>
      </c>
    </row>
    <row r="441" spans="53:57" x14ac:dyDescent="0.25">
      <c r="BA441" t="s">
        <v>1887</v>
      </c>
      <c r="BB441" t="s">
        <v>859</v>
      </c>
      <c r="BC441" t="s">
        <v>878</v>
      </c>
      <c r="BD441">
        <v>0.43</v>
      </c>
      <c r="BE441">
        <v>2592601</v>
      </c>
    </row>
    <row r="442" spans="53:57" x14ac:dyDescent="0.25">
      <c r="BA442" t="s">
        <v>1888</v>
      </c>
      <c r="BB442" t="s">
        <v>859</v>
      </c>
      <c r="BC442" t="s">
        <v>879</v>
      </c>
      <c r="BD442">
        <v>0.26</v>
      </c>
      <c r="BE442">
        <v>2532201</v>
      </c>
    </row>
    <row r="443" spans="53:57" x14ac:dyDescent="0.25">
      <c r="BA443" t="s">
        <v>1889</v>
      </c>
      <c r="BB443" t="s">
        <v>859</v>
      </c>
      <c r="BC443" t="s">
        <v>880</v>
      </c>
      <c r="BD443">
        <v>0.43</v>
      </c>
      <c r="BE443">
        <v>2591800</v>
      </c>
    </row>
    <row r="444" spans="53:57" x14ac:dyDescent="0.25">
      <c r="BA444" t="s">
        <v>1890</v>
      </c>
      <c r="BB444" t="s">
        <v>859</v>
      </c>
      <c r="BC444" t="s">
        <v>881</v>
      </c>
      <c r="BD444">
        <v>0.27</v>
      </c>
      <c r="BE444">
        <v>2521700</v>
      </c>
    </row>
    <row r="445" spans="53:57" x14ac:dyDescent="0.25">
      <c r="BA445" t="s">
        <v>1891</v>
      </c>
      <c r="BB445" t="s">
        <v>859</v>
      </c>
      <c r="BC445" t="s">
        <v>882</v>
      </c>
      <c r="BD445">
        <v>0.43</v>
      </c>
      <c r="BE445">
        <v>2542000</v>
      </c>
    </row>
    <row r="446" spans="53:57" x14ac:dyDescent="0.25">
      <c r="BA446" t="s">
        <v>1892</v>
      </c>
      <c r="BB446" t="s">
        <v>859</v>
      </c>
      <c r="BC446" t="s">
        <v>883</v>
      </c>
      <c r="BD446">
        <v>0.43</v>
      </c>
      <c r="BE446">
        <v>2512800</v>
      </c>
    </row>
    <row r="447" spans="53:57" x14ac:dyDescent="0.25">
      <c r="BA447" t="s">
        <v>1893</v>
      </c>
      <c r="BB447" t="s">
        <v>859</v>
      </c>
      <c r="BC447" t="s">
        <v>884</v>
      </c>
      <c r="BD447">
        <v>0.43</v>
      </c>
      <c r="BE447">
        <v>2541100</v>
      </c>
    </row>
    <row r="448" spans="53:57" x14ac:dyDescent="0.25">
      <c r="BA448" t="s">
        <v>1894</v>
      </c>
      <c r="BB448" t="s">
        <v>859</v>
      </c>
      <c r="BC448" t="s">
        <v>885</v>
      </c>
      <c r="BD448">
        <v>0.43</v>
      </c>
      <c r="BE448">
        <v>2543800</v>
      </c>
    </row>
    <row r="449" spans="53:57" x14ac:dyDescent="0.25">
      <c r="BA449" t="s">
        <v>1895</v>
      </c>
      <c r="BB449" t="s">
        <v>859</v>
      </c>
      <c r="BC449" t="s">
        <v>886</v>
      </c>
      <c r="BD449">
        <v>0.52</v>
      </c>
      <c r="BE449">
        <v>4329105</v>
      </c>
    </row>
    <row r="450" spans="53:57" x14ac:dyDescent="0.25">
      <c r="BA450" t="s">
        <v>1896</v>
      </c>
      <c r="BB450" t="s">
        <v>859</v>
      </c>
      <c r="BC450" t="s">
        <v>887</v>
      </c>
      <c r="BD450">
        <v>0.52</v>
      </c>
      <c r="BE450">
        <v>2539000</v>
      </c>
    </row>
    <row r="451" spans="53:57" x14ac:dyDescent="0.25">
      <c r="BA451" t="s">
        <v>1897</v>
      </c>
      <c r="BB451" t="s">
        <v>859</v>
      </c>
      <c r="BC451" t="s">
        <v>888</v>
      </c>
      <c r="BD451">
        <v>0.43</v>
      </c>
      <c r="BE451">
        <v>3831999</v>
      </c>
    </row>
    <row r="452" spans="53:57" x14ac:dyDescent="0.25">
      <c r="BA452" t="s">
        <v>1898</v>
      </c>
      <c r="BB452" t="s">
        <v>987</v>
      </c>
      <c r="BC452" t="s">
        <v>988</v>
      </c>
      <c r="BD452">
        <v>0.54</v>
      </c>
      <c r="BE452">
        <v>2019399</v>
      </c>
    </row>
    <row r="453" spans="53:57" x14ac:dyDescent="0.25">
      <c r="BA453" t="s">
        <v>1899</v>
      </c>
      <c r="BB453" t="s">
        <v>987</v>
      </c>
      <c r="BC453" t="s">
        <v>989</v>
      </c>
      <c r="BD453">
        <v>0.54</v>
      </c>
      <c r="BE453">
        <v>2099199</v>
      </c>
    </row>
    <row r="454" spans="53:57" x14ac:dyDescent="0.25">
      <c r="BA454" t="s">
        <v>1900</v>
      </c>
      <c r="BB454" t="s">
        <v>987</v>
      </c>
      <c r="BC454" t="s">
        <v>990</v>
      </c>
      <c r="BD454">
        <v>0.48</v>
      </c>
      <c r="BE454">
        <v>2014200</v>
      </c>
    </row>
    <row r="455" spans="53:57" x14ac:dyDescent="0.25">
      <c r="BA455" t="s">
        <v>1901</v>
      </c>
      <c r="BB455" t="s">
        <v>987</v>
      </c>
      <c r="BC455" t="s">
        <v>991</v>
      </c>
      <c r="BD455">
        <v>0.48</v>
      </c>
      <c r="BE455">
        <v>2021500</v>
      </c>
    </row>
    <row r="456" spans="53:57" x14ac:dyDescent="0.25">
      <c r="BA456" t="s">
        <v>1902</v>
      </c>
      <c r="BB456" t="s">
        <v>987</v>
      </c>
      <c r="BC456" t="s">
        <v>992</v>
      </c>
      <c r="BD456">
        <v>0.48</v>
      </c>
      <c r="BE456">
        <v>2093200</v>
      </c>
    </row>
    <row r="457" spans="53:57" x14ac:dyDescent="0.25">
      <c r="BA457" t="s">
        <v>1903</v>
      </c>
      <c r="BB457" t="s">
        <v>987</v>
      </c>
      <c r="BC457" t="s">
        <v>993</v>
      </c>
      <c r="BD457">
        <v>0.48</v>
      </c>
      <c r="BE457">
        <v>2031200</v>
      </c>
    </row>
    <row r="458" spans="53:57" x14ac:dyDescent="0.25">
      <c r="BA458" t="s">
        <v>1904</v>
      </c>
      <c r="BB458" t="s">
        <v>987</v>
      </c>
      <c r="BC458" t="s">
        <v>994</v>
      </c>
      <c r="BD458">
        <v>0.48</v>
      </c>
      <c r="BE458">
        <v>2022300</v>
      </c>
    </row>
    <row r="459" spans="53:57" x14ac:dyDescent="0.25">
      <c r="BA459" t="s">
        <v>1905</v>
      </c>
      <c r="BB459" t="s">
        <v>987</v>
      </c>
      <c r="BC459" t="s">
        <v>995</v>
      </c>
      <c r="BD459">
        <v>0.48</v>
      </c>
      <c r="BE459">
        <v>2040999</v>
      </c>
    </row>
    <row r="460" spans="53:57" x14ac:dyDescent="0.25">
      <c r="BA460" t="s">
        <v>1906</v>
      </c>
      <c r="BB460" t="s">
        <v>987</v>
      </c>
      <c r="BC460" t="s">
        <v>996</v>
      </c>
      <c r="BD460">
        <v>0.48</v>
      </c>
      <c r="BE460">
        <v>2033900</v>
      </c>
    </row>
    <row r="461" spans="53:57" x14ac:dyDescent="0.25">
      <c r="BA461" t="s">
        <v>1907</v>
      </c>
      <c r="BB461" t="s">
        <v>987</v>
      </c>
      <c r="BC461" t="s">
        <v>997</v>
      </c>
      <c r="BD461">
        <v>0.48</v>
      </c>
      <c r="BE461">
        <v>2051700</v>
      </c>
    </row>
    <row r="462" spans="53:57" x14ac:dyDescent="0.25">
      <c r="BA462" t="s">
        <v>1908</v>
      </c>
      <c r="BB462" t="s">
        <v>987</v>
      </c>
      <c r="BC462" t="s">
        <v>998</v>
      </c>
      <c r="BD462">
        <v>0.56999999999999995</v>
      </c>
      <c r="BE462">
        <v>2013400</v>
      </c>
    </row>
    <row r="463" spans="53:57" x14ac:dyDescent="0.25">
      <c r="BA463" t="s">
        <v>1909</v>
      </c>
      <c r="BB463" t="s">
        <v>987</v>
      </c>
      <c r="BC463" t="s">
        <v>999</v>
      </c>
      <c r="BD463">
        <v>0.48</v>
      </c>
      <c r="BE463">
        <v>2092401</v>
      </c>
    </row>
    <row r="464" spans="53:57" x14ac:dyDescent="0.25">
      <c r="BA464" t="s">
        <v>1910</v>
      </c>
      <c r="BB464" t="s">
        <v>987</v>
      </c>
      <c r="BC464" t="s">
        <v>1000</v>
      </c>
      <c r="BD464">
        <v>0.48</v>
      </c>
      <c r="BE464">
        <v>2092402</v>
      </c>
    </row>
    <row r="465" spans="53:57" x14ac:dyDescent="0.25">
      <c r="BA465" t="s">
        <v>1911</v>
      </c>
      <c r="BB465" t="s">
        <v>987</v>
      </c>
      <c r="BC465" t="s">
        <v>1001</v>
      </c>
      <c r="BD465">
        <v>0.48</v>
      </c>
      <c r="BE465">
        <v>2071100</v>
      </c>
    </row>
    <row r="466" spans="53:57" x14ac:dyDescent="0.25">
      <c r="BA466" t="s">
        <v>1912</v>
      </c>
      <c r="BB466" t="s">
        <v>987</v>
      </c>
      <c r="BC466" t="s">
        <v>1002</v>
      </c>
      <c r="BD466">
        <v>0.48</v>
      </c>
      <c r="BE466">
        <v>2091600</v>
      </c>
    </row>
    <row r="467" spans="53:57" x14ac:dyDescent="0.25">
      <c r="BA467" t="s">
        <v>1913</v>
      </c>
      <c r="BB467" t="s">
        <v>987</v>
      </c>
      <c r="BC467" t="s">
        <v>1003</v>
      </c>
      <c r="BD467">
        <v>0.48</v>
      </c>
      <c r="BE467">
        <v>1042200</v>
      </c>
    </row>
    <row r="468" spans="53:57" x14ac:dyDescent="0.25">
      <c r="BA468" t="s">
        <v>1914</v>
      </c>
      <c r="BB468" t="s">
        <v>987</v>
      </c>
      <c r="BC468" t="s">
        <v>1005</v>
      </c>
      <c r="BD468">
        <v>0.46</v>
      </c>
      <c r="BE468">
        <v>2061400</v>
      </c>
    </row>
    <row r="469" spans="53:57" x14ac:dyDescent="0.25">
      <c r="BA469" t="s">
        <v>1915</v>
      </c>
      <c r="BB469" t="s">
        <v>987</v>
      </c>
      <c r="BC469" t="s">
        <v>1006</v>
      </c>
      <c r="BD469">
        <v>0.66</v>
      </c>
      <c r="BE469">
        <v>2062200</v>
      </c>
    </row>
    <row r="470" spans="53:57" x14ac:dyDescent="0.25">
      <c r="BA470" t="s">
        <v>1916</v>
      </c>
      <c r="BB470" t="s">
        <v>987</v>
      </c>
      <c r="BC470" t="s">
        <v>1007</v>
      </c>
      <c r="BD470">
        <v>0.66</v>
      </c>
      <c r="BE470">
        <v>2052500</v>
      </c>
    </row>
    <row r="471" spans="53:57" x14ac:dyDescent="0.25">
      <c r="BA471" t="s">
        <v>1917</v>
      </c>
      <c r="BB471" t="s">
        <v>987</v>
      </c>
      <c r="BC471" t="s">
        <v>1008</v>
      </c>
      <c r="BD471">
        <v>0.48</v>
      </c>
      <c r="BE471">
        <v>2063100</v>
      </c>
    </row>
    <row r="472" spans="53:57" x14ac:dyDescent="0.25">
      <c r="BA472" t="s">
        <v>1918</v>
      </c>
      <c r="BB472" t="s">
        <v>987</v>
      </c>
      <c r="BC472" t="s">
        <v>1009</v>
      </c>
      <c r="BD472">
        <v>0.48</v>
      </c>
      <c r="BE472">
        <v>3299600</v>
      </c>
    </row>
    <row r="473" spans="53:57" x14ac:dyDescent="0.25">
      <c r="BA473" t="s">
        <v>1919</v>
      </c>
      <c r="BB473" t="s">
        <v>1023</v>
      </c>
      <c r="BC473" t="s">
        <v>1024</v>
      </c>
      <c r="BD473">
        <v>0.44</v>
      </c>
      <c r="BE473">
        <v>1312000</v>
      </c>
    </row>
    <row r="474" spans="53:57" x14ac:dyDescent="0.25">
      <c r="BA474" t="s">
        <v>1920</v>
      </c>
      <c r="BB474" t="s">
        <v>1023</v>
      </c>
      <c r="BC474" t="s">
        <v>1026</v>
      </c>
      <c r="BD474">
        <v>0.44</v>
      </c>
      <c r="BE474">
        <v>1311100</v>
      </c>
    </row>
    <row r="475" spans="53:57" x14ac:dyDescent="0.25">
      <c r="BA475" t="s">
        <v>1921</v>
      </c>
      <c r="BB475" t="s">
        <v>1023</v>
      </c>
      <c r="BC475" t="s">
        <v>1027</v>
      </c>
      <c r="BD475">
        <v>0.56999999999999995</v>
      </c>
      <c r="BE475">
        <v>1313800</v>
      </c>
    </row>
    <row r="476" spans="53:57" x14ac:dyDescent="0.25">
      <c r="BA476" t="s">
        <v>1922</v>
      </c>
      <c r="BB476" t="s">
        <v>1023</v>
      </c>
      <c r="BC476" t="s">
        <v>1028</v>
      </c>
      <c r="BD476">
        <v>0.56999999999999995</v>
      </c>
      <c r="BE476">
        <v>1314600</v>
      </c>
    </row>
    <row r="477" spans="53:57" x14ac:dyDescent="0.25">
      <c r="BA477" t="s">
        <v>1923</v>
      </c>
      <c r="BB477" t="s">
        <v>1023</v>
      </c>
      <c r="BC477" t="s">
        <v>1029</v>
      </c>
      <c r="BD477">
        <v>0.55000000000000004</v>
      </c>
      <c r="BE477">
        <v>1322700</v>
      </c>
    </row>
    <row r="478" spans="53:57" x14ac:dyDescent="0.25">
      <c r="BA478" t="s">
        <v>1924</v>
      </c>
      <c r="BB478" t="s">
        <v>1023</v>
      </c>
      <c r="BC478" t="s">
        <v>1030</v>
      </c>
      <c r="BD478">
        <v>0.55000000000000004</v>
      </c>
      <c r="BE478">
        <v>1330800</v>
      </c>
    </row>
    <row r="479" spans="53:57" x14ac:dyDescent="0.25">
      <c r="BA479" t="s">
        <v>1925</v>
      </c>
      <c r="BB479" t="s">
        <v>1023</v>
      </c>
      <c r="BC479" t="s">
        <v>1031</v>
      </c>
      <c r="BD479">
        <v>0.55000000000000004</v>
      </c>
      <c r="BE479">
        <v>1323500</v>
      </c>
    </row>
    <row r="480" spans="53:57" x14ac:dyDescent="0.25">
      <c r="BA480" t="s">
        <v>1926</v>
      </c>
      <c r="BB480" t="s">
        <v>1023</v>
      </c>
      <c r="BC480" t="s">
        <v>1034</v>
      </c>
      <c r="BD480">
        <v>0.52</v>
      </c>
      <c r="BE480">
        <v>1340599</v>
      </c>
    </row>
    <row r="481" spans="53:57" x14ac:dyDescent="0.25">
      <c r="BA481" t="s">
        <v>1927</v>
      </c>
      <c r="BB481" t="s">
        <v>1023</v>
      </c>
      <c r="BC481" t="s">
        <v>1035</v>
      </c>
      <c r="BD481">
        <v>0.52</v>
      </c>
      <c r="BE481">
        <v>1352900</v>
      </c>
    </row>
    <row r="482" spans="53:57" x14ac:dyDescent="0.25">
      <c r="BA482" t="s">
        <v>1928</v>
      </c>
      <c r="BB482" t="s">
        <v>1109</v>
      </c>
      <c r="BC482" t="s">
        <v>1110</v>
      </c>
      <c r="BD482">
        <v>0.4</v>
      </c>
      <c r="BE482">
        <v>2651500</v>
      </c>
    </row>
    <row r="483" spans="53:57" x14ac:dyDescent="0.25">
      <c r="BA483" t="s">
        <v>1929</v>
      </c>
      <c r="BB483" t="s">
        <v>1109</v>
      </c>
      <c r="BC483" t="s">
        <v>1111</v>
      </c>
      <c r="BD483">
        <v>0.4</v>
      </c>
      <c r="BE483">
        <v>3250705</v>
      </c>
    </row>
    <row r="484" spans="53:57" x14ac:dyDescent="0.25">
      <c r="BA484" t="s">
        <v>1930</v>
      </c>
      <c r="BB484" t="s">
        <v>1109</v>
      </c>
      <c r="BC484" t="s">
        <v>1112</v>
      </c>
      <c r="BD484">
        <v>0.4</v>
      </c>
      <c r="BE484">
        <v>3250701</v>
      </c>
    </row>
    <row r="485" spans="53:57" x14ac:dyDescent="0.25">
      <c r="BA485" t="s">
        <v>1931</v>
      </c>
      <c r="BB485" t="s">
        <v>1109</v>
      </c>
      <c r="BC485" t="s">
        <v>1113</v>
      </c>
      <c r="BD485">
        <v>0.4</v>
      </c>
      <c r="BE485">
        <v>2660400</v>
      </c>
    </row>
    <row r="486" spans="53:57" x14ac:dyDescent="0.25">
      <c r="BA486" t="s">
        <v>1932</v>
      </c>
      <c r="BB486" t="s">
        <v>1109</v>
      </c>
      <c r="BC486" t="s">
        <v>1114</v>
      </c>
      <c r="BD486">
        <v>0.4</v>
      </c>
      <c r="BE486">
        <v>2670102</v>
      </c>
    </row>
    <row r="487" spans="53:57" x14ac:dyDescent="0.25">
      <c r="BA487" t="s">
        <v>1933</v>
      </c>
      <c r="BB487" t="s">
        <v>1109</v>
      </c>
      <c r="BC487" t="s">
        <v>1115</v>
      </c>
      <c r="BD487">
        <v>0.4</v>
      </c>
      <c r="BE487">
        <v>2670101</v>
      </c>
    </row>
    <row r="488" spans="53:57" x14ac:dyDescent="0.25">
      <c r="BA488" t="s">
        <v>1934</v>
      </c>
      <c r="BB488" t="s">
        <v>1109</v>
      </c>
      <c r="BC488" t="s">
        <v>1116</v>
      </c>
      <c r="BD488">
        <v>0.4</v>
      </c>
      <c r="BE488">
        <v>3250707</v>
      </c>
    </row>
    <row r="489" spans="53:57" x14ac:dyDescent="0.25">
      <c r="BA489" t="s">
        <v>1935</v>
      </c>
      <c r="BB489" t="s">
        <v>1109</v>
      </c>
      <c r="BC489" t="s">
        <v>1117</v>
      </c>
      <c r="BD489">
        <v>0.4</v>
      </c>
      <c r="BE489">
        <v>3211601</v>
      </c>
    </row>
    <row r="490" spans="53:57" x14ac:dyDescent="0.25">
      <c r="BA490" t="s">
        <v>1936</v>
      </c>
      <c r="BB490" t="s">
        <v>1109</v>
      </c>
      <c r="BC490" t="s">
        <v>1118</v>
      </c>
      <c r="BD490">
        <v>0.4</v>
      </c>
      <c r="BE490">
        <v>3211602</v>
      </c>
    </row>
    <row r="491" spans="53:57" x14ac:dyDescent="0.25">
      <c r="BA491" t="s">
        <v>1937</v>
      </c>
      <c r="BB491" t="s">
        <v>1109</v>
      </c>
      <c r="BC491" t="s">
        <v>1119</v>
      </c>
      <c r="BD491">
        <v>0.4</v>
      </c>
      <c r="BE491">
        <v>3212400</v>
      </c>
    </row>
    <row r="492" spans="53:57" x14ac:dyDescent="0.25">
      <c r="BA492" t="s">
        <v>1938</v>
      </c>
      <c r="BB492" t="s">
        <v>1109</v>
      </c>
      <c r="BC492" t="s">
        <v>1120</v>
      </c>
      <c r="BD492">
        <v>0.4</v>
      </c>
      <c r="BE492">
        <v>3211603</v>
      </c>
    </row>
    <row r="493" spans="53:57" x14ac:dyDescent="0.25">
      <c r="BA493" t="s">
        <v>1939</v>
      </c>
      <c r="BB493" t="s">
        <v>1109</v>
      </c>
      <c r="BC493" t="s">
        <v>1121</v>
      </c>
      <c r="BD493">
        <v>0.4</v>
      </c>
      <c r="BE493">
        <v>3220500</v>
      </c>
    </row>
    <row r="494" spans="53:57" x14ac:dyDescent="0.25">
      <c r="BA494" t="s">
        <v>1940</v>
      </c>
      <c r="BB494" t="s">
        <v>1109</v>
      </c>
      <c r="BC494" t="s">
        <v>1122</v>
      </c>
      <c r="BD494">
        <v>0.4</v>
      </c>
      <c r="BE494">
        <v>3291400</v>
      </c>
    </row>
    <row r="495" spans="53:57" x14ac:dyDescent="0.25">
      <c r="BA495" t="s">
        <v>1941</v>
      </c>
      <c r="BB495" t="s">
        <v>1109</v>
      </c>
      <c r="BC495" t="s">
        <v>1123</v>
      </c>
      <c r="BD495">
        <v>0.4</v>
      </c>
      <c r="BE495">
        <v>3240099</v>
      </c>
    </row>
    <row r="496" spans="53:57" x14ac:dyDescent="0.25">
      <c r="BA496" t="s">
        <v>1942</v>
      </c>
      <c r="BB496" t="s">
        <v>1109</v>
      </c>
      <c r="BC496" t="s">
        <v>1124</v>
      </c>
      <c r="BD496">
        <v>0.4</v>
      </c>
      <c r="BE496">
        <v>1412999</v>
      </c>
    </row>
    <row r="497" spans="53:57" x14ac:dyDescent="0.25">
      <c r="BA497" t="s">
        <v>1943</v>
      </c>
      <c r="BB497" t="s">
        <v>1109</v>
      </c>
      <c r="BC497" t="s">
        <v>1125</v>
      </c>
      <c r="BD497">
        <v>0.4</v>
      </c>
      <c r="BE497">
        <v>3299005</v>
      </c>
    </row>
    <row r="498" spans="53:57" x14ac:dyDescent="0.25">
      <c r="BA498" t="s">
        <v>1944</v>
      </c>
      <c r="BB498" t="s">
        <v>1109</v>
      </c>
      <c r="BC498" t="s">
        <v>1126</v>
      </c>
      <c r="BD498">
        <v>0.4</v>
      </c>
      <c r="BE498">
        <v>3299003</v>
      </c>
    </row>
    <row r="499" spans="53:57" x14ac:dyDescent="0.25">
      <c r="BA499" t="s">
        <v>1945</v>
      </c>
      <c r="BB499" t="s">
        <v>1109</v>
      </c>
      <c r="BC499" t="s">
        <v>1127</v>
      </c>
      <c r="BD499">
        <v>0.4</v>
      </c>
      <c r="BE499">
        <v>1220403</v>
      </c>
    </row>
    <row r="500" spans="53:57" x14ac:dyDescent="0.25">
      <c r="BA500" t="s">
        <v>1946</v>
      </c>
      <c r="BB500" t="s">
        <v>1417</v>
      </c>
      <c r="BC500" t="s">
        <v>1419</v>
      </c>
      <c r="BD500">
        <v>0.35</v>
      </c>
      <c r="BE500" t="s">
        <v>1418</v>
      </c>
    </row>
    <row r="501" spans="53:57" x14ac:dyDescent="0.25">
      <c r="BA501" t="s">
        <v>1947</v>
      </c>
      <c r="BB501" t="s">
        <v>1417</v>
      </c>
      <c r="BC501" t="s">
        <v>1421</v>
      </c>
      <c r="BD501">
        <v>0.35</v>
      </c>
      <c r="BE501" t="s">
        <v>1420</v>
      </c>
    </row>
    <row r="502" spans="53:57" x14ac:dyDescent="0.25">
      <c r="BA502" t="s">
        <v>1948</v>
      </c>
      <c r="BB502" t="s">
        <v>1417</v>
      </c>
      <c r="BC502" t="s">
        <v>1423</v>
      </c>
      <c r="BD502">
        <v>0.35</v>
      </c>
      <c r="BE502" t="s">
        <v>1422</v>
      </c>
    </row>
    <row r="503" spans="53:57" x14ac:dyDescent="0.25">
      <c r="BA503" t="s">
        <v>1949</v>
      </c>
      <c r="BB503" t="s">
        <v>1323</v>
      </c>
      <c r="BC503" t="s">
        <v>1324</v>
      </c>
      <c r="BD503">
        <v>0.41</v>
      </c>
      <c r="BE503">
        <v>161099</v>
      </c>
    </row>
    <row r="504" spans="53:57" x14ac:dyDescent="0.25">
      <c r="BA504" t="s">
        <v>1950</v>
      </c>
      <c r="BB504" t="s">
        <v>1323</v>
      </c>
      <c r="BC504" t="s">
        <v>1325</v>
      </c>
      <c r="BD504">
        <v>0.41</v>
      </c>
      <c r="BE504">
        <v>162899</v>
      </c>
    </row>
    <row r="505" spans="53:57" x14ac:dyDescent="0.25">
      <c r="BA505" t="s">
        <v>1951</v>
      </c>
      <c r="BB505" t="s">
        <v>1323</v>
      </c>
      <c r="BC505" t="s">
        <v>1326</v>
      </c>
      <c r="BD505">
        <v>0.41</v>
      </c>
      <c r="BE505">
        <v>7490103</v>
      </c>
    </row>
    <row r="506" spans="53:57" x14ac:dyDescent="0.25">
      <c r="BA506" t="s">
        <v>1952</v>
      </c>
      <c r="BB506" t="s">
        <v>1323</v>
      </c>
      <c r="BC506" t="s">
        <v>1327</v>
      </c>
      <c r="BD506">
        <v>0.41</v>
      </c>
      <c r="BE506">
        <v>6810201</v>
      </c>
    </row>
    <row r="507" spans="53:57" x14ac:dyDescent="0.25">
      <c r="BA507" t="s">
        <v>1953</v>
      </c>
      <c r="BB507" t="s">
        <v>1323</v>
      </c>
      <c r="BC507" t="s">
        <v>1328</v>
      </c>
      <c r="BD507">
        <v>0.41</v>
      </c>
      <c r="BE507">
        <v>6493000</v>
      </c>
    </row>
    <row r="508" spans="53:57" x14ac:dyDescent="0.25">
      <c r="BA508" t="s">
        <v>1954</v>
      </c>
      <c r="BB508" t="s">
        <v>1323</v>
      </c>
      <c r="BC508" t="s">
        <v>1329</v>
      </c>
      <c r="BD508">
        <v>0.41</v>
      </c>
      <c r="BE508">
        <v>8299702</v>
      </c>
    </row>
    <row r="509" spans="53:57" x14ac:dyDescent="0.25">
      <c r="BA509" t="s">
        <v>1955</v>
      </c>
      <c r="BB509" t="s">
        <v>1323</v>
      </c>
      <c r="BC509" t="s">
        <v>1330</v>
      </c>
      <c r="BD509">
        <v>0.23</v>
      </c>
      <c r="BE509">
        <v>6619399</v>
      </c>
    </row>
    <row r="510" spans="53:57" x14ac:dyDescent="0.25">
      <c r="BA510" t="s">
        <v>1956</v>
      </c>
      <c r="BB510" t="s">
        <v>1323</v>
      </c>
      <c r="BC510" t="s">
        <v>1331</v>
      </c>
      <c r="BD510">
        <v>0.41</v>
      </c>
      <c r="BE510">
        <v>6630400</v>
      </c>
    </row>
    <row r="511" spans="53:57" x14ac:dyDescent="0.25">
      <c r="BA511" t="s">
        <v>1957</v>
      </c>
      <c r="BB511" t="s">
        <v>1323</v>
      </c>
      <c r="BC511" t="s">
        <v>1332</v>
      </c>
      <c r="BD511">
        <v>0.41</v>
      </c>
      <c r="BE511">
        <v>6629100</v>
      </c>
    </row>
    <row r="512" spans="53:57" x14ac:dyDescent="0.25">
      <c r="BA512" t="s">
        <v>1958</v>
      </c>
      <c r="BB512" t="s">
        <v>1323</v>
      </c>
      <c r="BC512" t="s">
        <v>1333</v>
      </c>
      <c r="BD512">
        <v>0.41</v>
      </c>
      <c r="BE512">
        <v>5240199</v>
      </c>
    </row>
    <row r="513" spans="53:57" x14ac:dyDescent="0.25">
      <c r="BA513" t="s">
        <v>1959</v>
      </c>
      <c r="BB513" t="s">
        <v>1323</v>
      </c>
      <c r="BC513" t="s">
        <v>1334</v>
      </c>
      <c r="BD513">
        <v>0.41</v>
      </c>
      <c r="BE513">
        <v>5529999</v>
      </c>
    </row>
    <row r="514" spans="53:57" x14ac:dyDescent="0.25">
      <c r="BA514" t="s">
        <v>1960</v>
      </c>
      <c r="BB514" t="s">
        <v>1323</v>
      </c>
      <c r="BC514" t="s">
        <v>1335</v>
      </c>
      <c r="BD514">
        <v>0.41</v>
      </c>
      <c r="BE514">
        <v>5239700</v>
      </c>
    </row>
    <row r="515" spans="53:57" x14ac:dyDescent="0.25">
      <c r="BA515" t="s">
        <v>1961</v>
      </c>
      <c r="BB515" t="s">
        <v>1323</v>
      </c>
      <c r="BC515" t="s">
        <v>1336</v>
      </c>
      <c r="BD515">
        <v>0.26</v>
      </c>
      <c r="BE515">
        <v>5211701</v>
      </c>
    </row>
    <row r="516" spans="53:57" x14ac:dyDescent="0.25">
      <c r="BA516" t="s">
        <v>1962</v>
      </c>
      <c r="BB516" t="s">
        <v>1323</v>
      </c>
      <c r="BC516" t="s">
        <v>1337</v>
      </c>
      <c r="BD516">
        <v>0.41</v>
      </c>
      <c r="BE516">
        <v>7911200</v>
      </c>
    </row>
    <row r="517" spans="53:57" x14ac:dyDescent="0.25">
      <c r="BA517" t="s">
        <v>1963</v>
      </c>
      <c r="BB517" t="s">
        <v>1323</v>
      </c>
      <c r="BC517" t="s">
        <v>1338</v>
      </c>
      <c r="BD517">
        <v>0.41</v>
      </c>
      <c r="BE517">
        <v>7111100</v>
      </c>
    </row>
    <row r="518" spans="53:57" x14ac:dyDescent="0.25">
      <c r="BA518" t="s">
        <v>1964</v>
      </c>
      <c r="BB518" t="s">
        <v>1323</v>
      </c>
      <c r="BC518" t="s">
        <v>1339</v>
      </c>
      <c r="BD518">
        <v>0.41</v>
      </c>
      <c r="BE518">
        <v>7119702</v>
      </c>
    </row>
    <row r="519" spans="53:57" x14ac:dyDescent="0.25">
      <c r="BA519" t="s">
        <v>1965</v>
      </c>
      <c r="BB519" t="s">
        <v>1323</v>
      </c>
      <c r="BC519" t="s">
        <v>1340</v>
      </c>
      <c r="BD519">
        <v>0.41</v>
      </c>
      <c r="BE519">
        <v>8121400</v>
      </c>
    </row>
    <row r="520" spans="53:57" x14ac:dyDescent="0.25">
      <c r="BA520" t="s">
        <v>1966</v>
      </c>
      <c r="BB520" t="s">
        <v>1323</v>
      </c>
      <c r="BC520" t="s">
        <v>1341</v>
      </c>
      <c r="BD520">
        <v>0.41</v>
      </c>
      <c r="BE520">
        <v>7410202</v>
      </c>
    </row>
    <row r="521" spans="53:57" x14ac:dyDescent="0.25">
      <c r="BA521" t="s">
        <v>1967</v>
      </c>
      <c r="BB521" t="s">
        <v>1323</v>
      </c>
      <c r="BC521" t="s">
        <v>1342</v>
      </c>
      <c r="BD521">
        <v>0.56000000000000005</v>
      </c>
      <c r="BE521">
        <v>6209100</v>
      </c>
    </row>
    <row r="522" spans="53:57" x14ac:dyDescent="0.25">
      <c r="BA522" t="s">
        <v>1968</v>
      </c>
      <c r="BB522" t="s">
        <v>1323</v>
      </c>
      <c r="BC522" t="s">
        <v>1343</v>
      </c>
      <c r="BD522">
        <v>0.41</v>
      </c>
      <c r="BE522">
        <v>6911701</v>
      </c>
    </row>
    <row r="523" spans="53:57" x14ac:dyDescent="0.25">
      <c r="BA523" t="s">
        <v>1969</v>
      </c>
      <c r="BB523" t="s">
        <v>1323</v>
      </c>
      <c r="BC523" t="s">
        <v>1344</v>
      </c>
      <c r="BD523">
        <v>0.41</v>
      </c>
      <c r="BE523">
        <v>7319004</v>
      </c>
    </row>
    <row r="524" spans="53:57" x14ac:dyDescent="0.25">
      <c r="BA524" t="s">
        <v>1970</v>
      </c>
      <c r="BB524" t="s">
        <v>1323</v>
      </c>
      <c r="BC524" t="s">
        <v>1345</v>
      </c>
      <c r="BD524">
        <v>0.41</v>
      </c>
      <c r="BE524">
        <v>7319002</v>
      </c>
    </row>
    <row r="525" spans="53:57" x14ac:dyDescent="0.25">
      <c r="BA525" t="s">
        <v>1971</v>
      </c>
      <c r="BB525" t="s">
        <v>1323</v>
      </c>
      <c r="BC525" t="s">
        <v>1346</v>
      </c>
      <c r="BD525">
        <v>0.41</v>
      </c>
      <c r="BE525">
        <v>5912099</v>
      </c>
    </row>
    <row r="526" spans="53:57" x14ac:dyDescent="0.25">
      <c r="BA526" t="s">
        <v>1972</v>
      </c>
      <c r="BB526" t="s">
        <v>1323</v>
      </c>
      <c r="BC526" t="s">
        <v>1347</v>
      </c>
      <c r="BD526">
        <v>0.41</v>
      </c>
      <c r="BE526">
        <v>7420001</v>
      </c>
    </row>
    <row r="527" spans="53:57" x14ac:dyDescent="0.25">
      <c r="BA527" t="s">
        <v>1973</v>
      </c>
      <c r="BB527" t="s">
        <v>1323</v>
      </c>
      <c r="BC527" t="s">
        <v>1348</v>
      </c>
      <c r="BD527">
        <v>0.41</v>
      </c>
      <c r="BE527">
        <v>8011101</v>
      </c>
    </row>
    <row r="528" spans="53:57" x14ac:dyDescent="0.25">
      <c r="BA528" t="s">
        <v>1974</v>
      </c>
      <c r="BB528" t="s">
        <v>1323</v>
      </c>
      <c r="BC528" t="s">
        <v>1349</v>
      </c>
      <c r="BD528">
        <v>0.59</v>
      </c>
      <c r="BE528">
        <v>8299799</v>
      </c>
    </row>
    <row r="529" spans="53:57" x14ac:dyDescent="0.25">
      <c r="BA529" t="s">
        <v>1975</v>
      </c>
      <c r="BB529" t="s">
        <v>1323</v>
      </c>
      <c r="BC529" t="s">
        <v>1350</v>
      </c>
      <c r="BD529">
        <v>0.41</v>
      </c>
      <c r="BE529">
        <v>7420005</v>
      </c>
    </row>
    <row r="530" spans="53:57" x14ac:dyDescent="0.25">
      <c r="BA530" t="s">
        <v>1976</v>
      </c>
      <c r="BB530" t="s">
        <v>1323</v>
      </c>
      <c r="BC530" t="s">
        <v>1351</v>
      </c>
      <c r="BD530">
        <v>0.41</v>
      </c>
      <c r="BE530">
        <v>4520005</v>
      </c>
    </row>
    <row r="531" spans="53:57" x14ac:dyDescent="0.25">
      <c r="BA531" t="s">
        <v>1977</v>
      </c>
      <c r="BB531" t="s">
        <v>1323</v>
      </c>
      <c r="BC531" t="s">
        <v>1352</v>
      </c>
      <c r="BD531">
        <v>0.41</v>
      </c>
      <c r="BE531">
        <v>9601702</v>
      </c>
    </row>
    <row r="532" spans="53:57" x14ac:dyDescent="0.25">
      <c r="BA532" t="s">
        <v>1978</v>
      </c>
      <c r="BB532" t="s">
        <v>1323</v>
      </c>
      <c r="BC532" t="s">
        <v>1353</v>
      </c>
      <c r="BD532">
        <v>0.41</v>
      </c>
      <c r="BE532">
        <v>6619999</v>
      </c>
    </row>
    <row r="533" spans="53:57" x14ac:dyDescent="0.25">
      <c r="BA533" t="s">
        <v>1979</v>
      </c>
      <c r="BB533" t="s">
        <v>1323</v>
      </c>
      <c r="BC533" t="s">
        <v>1383</v>
      </c>
      <c r="BD533">
        <v>0.41</v>
      </c>
      <c r="BE533">
        <v>6462000</v>
      </c>
    </row>
    <row r="534" spans="53:57" x14ac:dyDescent="0.25">
      <c r="BA534" t="s">
        <v>1980</v>
      </c>
      <c r="BB534" t="s">
        <v>1323</v>
      </c>
      <c r="BC534" t="s">
        <v>1384</v>
      </c>
      <c r="BD534">
        <v>0.41</v>
      </c>
      <c r="BE534">
        <v>7020400</v>
      </c>
    </row>
    <row r="535" spans="53:57" x14ac:dyDescent="0.25">
      <c r="BA535" t="s">
        <v>1981</v>
      </c>
      <c r="BB535" t="s">
        <v>1323</v>
      </c>
      <c r="BC535" t="s">
        <v>1385</v>
      </c>
      <c r="BD535">
        <v>0.41</v>
      </c>
      <c r="BE535">
        <v>6399999</v>
      </c>
    </row>
    <row r="536" spans="53:57" x14ac:dyDescent="0.25">
      <c r="BA536" t="s">
        <v>1982</v>
      </c>
      <c r="BB536" t="s">
        <v>1289</v>
      </c>
      <c r="BC536" t="s">
        <v>1290</v>
      </c>
      <c r="BD536">
        <v>0.35</v>
      </c>
      <c r="BE536">
        <v>5510801</v>
      </c>
    </row>
    <row r="537" spans="53:57" x14ac:dyDescent="0.25">
      <c r="BA537" t="s">
        <v>1983</v>
      </c>
      <c r="BB537" t="s">
        <v>1289</v>
      </c>
      <c r="BC537" t="s">
        <v>1291</v>
      </c>
      <c r="BD537">
        <v>0.48</v>
      </c>
      <c r="BE537">
        <v>5590603</v>
      </c>
    </row>
    <row r="538" spans="53:57" x14ac:dyDescent="0.25">
      <c r="BA538" t="s">
        <v>1984</v>
      </c>
      <c r="BB538" t="s">
        <v>1289</v>
      </c>
      <c r="BC538" t="s">
        <v>1292</v>
      </c>
      <c r="BD538">
        <v>0.48</v>
      </c>
      <c r="BE538">
        <v>5590999</v>
      </c>
    </row>
    <row r="539" spans="53:57" x14ac:dyDescent="0.25">
      <c r="BA539" t="s">
        <v>1985</v>
      </c>
      <c r="BB539" t="s">
        <v>1289</v>
      </c>
      <c r="BC539" t="s">
        <v>1293</v>
      </c>
      <c r="BD539">
        <v>0.6</v>
      </c>
      <c r="BE539">
        <v>5611201</v>
      </c>
    </row>
    <row r="540" spans="53:57" x14ac:dyDescent="0.25">
      <c r="BA540" t="s">
        <v>1986</v>
      </c>
      <c r="BB540" t="s">
        <v>1289</v>
      </c>
      <c r="BC540" t="s">
        <v>1294</v>
      </c>
      <c r="BD540">
        <v>0.48</v>
      </c>
      <c r="BE540">
        <v>5611202</v>
      </c>
    </row>
    <row r="541" spans="53:57" x14ac:dyDescent="0.25">
      <c r="BA541" t="s">
        <v>1987</v>
      </c>
      <c r="BB541" t="s">
        <v>1289</v>
      </c>
      <c r="BC541" t="s">
        <v>1295</v>
      </c>
      <c r="BD541">
        <v>0.48</v>
      </c>
      <c r="BE541">
        <v>5611203</v>
      </c>
    </row>
    <row r="542" spans="53:57" x14ac:dyDescent="0.25">
      <c r="BA542" t="s">
        <v>1988</v>
      </c>
      <c r="BB542" t="s">
        <v>1289</v>
      </c>
      <c r="BC542" t="s">
        <v>1296</v>
      </c>
      <c r="BD542">
        <v>0.48</v>
      </c>
      <c r="BE542">
        <v>5620102</v>
      </c>
    </row>
    <row r="543" spans="53:57" x14ac:dyDescent="0.25">
      <c r="BA543" t="s">
        <v>1989</v>
      </c>
      <c r="BB543" t="s">
        <v>1289</v>
      </c>
      <c r="BC543" t="s">
        <v>1297</v>
      </c>
      <c r="BD543">
        <v>0.48</v>
      </c>
      <c r="BE543">
        <v>5612100</v>
      </c>
    </row>
    <row r="544" spans="53:57" x14ac:dyDescent="0.25">
      <c r="BA544" t="s">
        <v>1990</v>
      </c>
      <c r="BB544" t="s">
        <v>1286</v>
      </c>
      <c r="BC544" t="s">
        <v>1287</v>
      </c>
      <c r="BD544">
        <v>0.4</v>
      </c>
      <c r="BE544">
        <v>5310501</v>
      </c>
    </row>
    <row r="545" spans="53:57" x14ac:dyDescent="0.25">
      <c r="BA545" t="s">
        <v>1991</v>
      </c>
      <c r="BB545" t="s">
        <v>1286</v>
      </c>
      <c r="BC545" t="s">
        <v>1288</v>
      </c>
      <c r="BD545">
        <v>0.4</v>
      </c>
      <c r="BE545">
        <v>6110802</v>
      </c>
    </row>
    <row r="546" spans="53:57" x14ac:dyDescent="0.25">
      <c r="BA546" t="s">
        <v>1992</v>
      </c>
      <c r="BB546" t="s">
        <v>1286</v>
      </c>
      <c r="BC546" t="s">
        <v>1313</v>
      </c>
      <c r="BD546">
        <v>0.44</v>
      </c>
      <c r="BE546">
        <v>6010100</v>
      </c>
    </row>
    <row r="547" spans="53:57" x14ac:dyDescent="0.25">
      <c r="BA547" t="s">
        <v>1993</v>
      </c>
      <c r="BB547" t="s">
        <v>1286</v>
      </c>
      <c r="BC547" t="s">
        <v>1314</v>
      </c>
      <c r="BD547">
        <v>0.44</v>
      </c>
      <c r="BE547">
        <v>6021700</v>
      </c>
    </row>
    <row r="548" spans="53:57" x14ac:dyDescent="0.25">
      <c r="BA548" t="s">
        <v>1994</v>
      </c>
      <c r="BB548" t="s">
        <v>1315</v>
      </c>
      <c r="BC548" t="s">
        <v>1316</v>
      </c>
      <c r="BD548">
        <v>0.13</v>
      </c>
      <c r="BE548">
        <v>9329899</v>
      </c>
    </row>
    <row r="549" spans="53:57" x14ac:dyDescent="0.25">
      <c r="BA549" t="s">
        <v>1995</v>
      </c>
      <c r="BB549" t="s">
        <v>1315</v>
      </c>
      <c r="BC549" t="s">
        <v>1317</v>
      </c>
      <c r="BD549">
        <v>0.13</v>
      </c>
      <c r="BE549">
        <v>9329801</v>
      </c>
    </row>
    <row r="550" spans="53:57" x14ac:dyDescent="0.25">
      <c r="BA550" t="s">
        <v>1996</v>
      </c>
      <c r="BB550" t="s">
        <v>1315</v>
      </c>
      <c r="BC550" t="s">
        <v>1318</v>
      </c>
      <c r="BD550">
        <v>0.13</v>
      </c>
      <c r="BE550">
        <v>9001999</v>
      </c>
    </row>
    <row r="551" spans="53:57" x14ac:dyDescent="0.25">
      <c r="BA551" t="s">
        <v>1997</v>
      </c>
      <c r="BB551" t="s">
        <v>1315</v>
      </c>
      <c r="BC551" t="s">
        <v>1319</v>
      </c>
      <c r="BD551">
        <v>0.13</v>
      </c>
      <c r="BE551">
        <v>7721700</v>
      </c>
    </row>
    <row r="552" spans="53:57" x14ac:dyDescent="0.25">
      <c r="BA552" t="s">
        <v>1998</v>
      </c>
      <c r="BB552" t="s">
        <v>1315</v>
      </c>
      <c r="BC552" t="s">
        <v>1320</v>
      </c>
      <c r="BD552">
        <v>0.13</v>
      </c>
      <c r="BE552">
        <v>9329804</v>
      </c>
    </row>
    <row r="553" spans="53:57" x14ac:dyDescent="0.25">
      <c r="BA553" t="s">
        <v>1999</v>
      </c>
      <c r="BB553" t="s">
        <v>1315</v>
      </c>
      <c r="BC553" t="s">
        <v>1321</v>
      </c>
      <c r="BD553">
        <v>0.13</v>
      </c>
      <c r="BE553">
        <v>9312300</v>
      </c>
    </row>
    <row r="554" spans="53:57" x14ac:dyDescent="0.25">
      <c r="BA554" t="s">
        <v>2000</v>
      </c>
      <c r="BB554" t="s">
        <v>1315</v>
      </c>
      <c r="BC554" t="s">
        <v>1322</v>
      </c>
      <c r="BD554">
        <v>0.13</v>
      </c>
      <c r="BE554">
        <v>9329999</v>
      </c>
    </row>
    <row r="555" spans="53:57" x14ac:dyDescent="0.25">
      <c r="BA555" t="s">
        <v>2001</v>
      </c>
      <c r="BB555" t="s">
        <v>1298</v>
      </c>
      <c r="BC555" t="s">
        <v>1299</v>
      </c>
      <c r="BD555">
        <v>0.34</v>
      </c>
      <c r="BE555">
        <v>3319800</v>
      </c>
    </row>
    <row r="556" spans="53:57" x14ac:dyDescent="0.25">
      <c r="BA556" t="s">
        <v>2002</v>
      </c>
      <c r="BB556" t="s">
        <v>1298</v>
      </c>
      <c r="BC556" t="s">
        <v>1300</v>
      </c>
      <c r="BD556">
        <v>0.27</v>
      </c>
      <c r="BE556">
        <v>2829999</v>
      </c>
    </row>
    <row r="557" spans="53:57" x14ac:dyDescent="0.25">
      <c r="BA557" t="s">
        <v>2003</v>
      </c>
      <c r="BB557" t="s">
        <v>1298</v>
      </c>
      <c r="BC557" t="s">
        <v>1301</v>
      </c>
      <c r="BD557">
        <v>0.42</v>
      </c>
      <c r="BE557">
        <v>4520001</v>
      </c>
    </row>
    <row r="558" spans="53:57" x14ac:dyDescent="0.25">
      <c r="BA558" t="s">
        <v>2004</v>
      </c>
      <c r="BB558" t="s">
        <v>1298</v>
      </c>
      <c r="BC558" t="s">
        <v>1302</v>
      </c>
      <c r="BD558">
        <v>0.34</v>
      </c>
      <c r="BE558">
        <v>9529105</v>
      </c>
    </row>
    <row r="559" spans="53:57" x14ac:dyDescent="0.25">
      <c r="BA559" t="s">
        <v>2005</v>
      </c>
      <c r="BB559" t="s">
        <v>1298</v>
      </c>
      <c r="BC559" t="s">
        <v>1303</v>
      </c>
      <c r="BD559">
        <v>0.34</v>
      </c>
      <c r="BE559">
        <v>9529199</v>
      </c>
    </row>
    <row r="560" spans="53:57" x14ac:dyDescent="0.25">
      <c r="BA560" t="s">
        <v>2006</v>
      </c>
      <c r="BB560" t="s">
        <v>1298</v>
      </c>
      <c r="BC560" t="s">
        <v>1304</v>
      </c>
      <c r="BD560">
        <v>0.34</v>
      </c>
      <c r="BE560">
        <v>9529999</v>
      </c>
    </row>
    <row r="561" spans="53:57" x14ac:dyDescent="0.25">
      <c r="BA561" t="s">
        <v>2007</v>
      </c>
      <c r="BB561" t="s">
        <v>1298</v>
      </c>
      <c r="BC561" t="s">
        <v>1305</v>
      </c>
      <c r="BD561">
        <v>0.34</v>
      </c>
      <c r="BE561">
        <v>9529101</v>
      </c>
    </row>
    <row r="562" spans="53:57" x14ac:dyDescent="0.25">
      <c r="BA562" t="s">
        <v>2008</v>
      </c>
      <c r="BB562" t="s">
        <v>1298</v>
      </c>
      <c r="BC562" t="s">
        <v>1306</v>
      </c>
      <c r="BD562">
        <v>0.34</v>
      </c>
      <c r="BE562">
        <v>9529106</v>
      </c>
    </row>
    <row r="563" spans="53:57" x14ac:dyDescent="0.25">
      <c r="BA563" t="s">
        <v>2009</v>
      </c>
      <c r="BB563" t="s">
        <v>1274</v>
      </c>
      <c r="BC563" t="s">
        <v>1275</v>
      </c>
      <c r="BD563">
        <v>0.28000000000000003</v>
      </c>
      <c r="BE563">
        <v>4921301</v>
      </c>
    </row>
    <row r="564" spans="53:57" x14ac:dyDescent="0.25">
      <c r="BA564" t="s">
        <v>2010</v>
      </c>
      <c r="BB564" t="s">
        <v>1274</v>
      </c>
      <c r="BC564" t="s">
        <v>1276</v>
      </c>
      <c r="BD564">
        <v>0.28000000000000003</v>
      </c>
      <c r="BE564">
        <v>5229099</v>
      </c>
    </row>
    <row r="565" spans="53:57" x14ac:dyDescent="0.25">
      <c r="BA565" t="s">
        <v>2011</v>
      </c>
      <c r="BB565" t="s">
        <v>1274</v>
      </c>
      <c r="BC565" t="s">
        <v>1277</v>
      </c>
      <c r="BD565">
        <v>0.28000000000000003</v>
      </c>
      <c r="BE565">
        <v>4930204</v>
      </c>
    </row>
    <row r="566" spans="53:57" x14ac:dyDescent="0.25">
      <c r="BA566" t="s">
        <v>2012</v>
      </c>
      <c r="BB566" t="s">
        <v>1274</v>
      </c>
      <c r="BC566" t="s">
        <v>1278</v>
      </c>
      <c r="BD566">
        <v>0.16</v>
      </c>
      <c r="BE566">
        <v>4930202</v>
      </c>
    </row>
    <row r="567" spans="53:57" x14ac:dyDescent="0.25">
      <c r="BA567" t="s">
        <v>2013</v>
      </c>
      <c r="BB567" t="s">
        <v>1274</v>
      </c>
      <c r="BC567" t="s">
        <v>1279</v>
      </c>
      <c r="BD567">
        <v>0.42</v>
      </c>
      <c r="BE567">
        <v>4912403</v>
      </c>
    </row>
    <row r="568" spans="53:57" x14ac:dyDescent="0.25">
      <c r="BA568" t="s">
        <v>2014</v>
      </c>
      <c r="BB568" t="s">
        <v>1274</v>
      </c>
      <c r="BC568" t="s">
        <v>1280</v>
      </c>
      <c r="BD568">
        <v>0.28000000000000003</v>
      </c>
      <c r="BE568">
        <v>5011402</v>
      </c>
    </row>
    <row r="569" spans="53:57" x14ac:dyDescent="0.25">
      <c r="BA569" t="s">
        <v>2015</v>
      </c>
      <c r="BB569" t="s">
        <v>1274</v>
      </c>
      <c r="BC569" t="s">
        <v>1281</v>
      </c>
      <c r="BD569">
        <v>0.28000000000000003</v>
      </c>
      <c r="BE569">
        <v>5021101</v>
      </c>
    </row>
    <row r="570" spans="53:57" x14ac:dyDescent="0.25">
      <c r="BA570" t="s">
        <v>2016</v>
      </c>
      <c r="BB570" t="s">
        <v>1274</v>
      </c>
      <c r="BC570" t="s">
        <v>1282</v>
      </c>
      <c r="BD570">
        <v>0.28000000000000003</v>
      </c>
      <c r="BE570">
        <v>5111100</v>
      </c>
    </row>
    <row r="571" spans="53:57" x14ac:dyDescent="0.25">
      <c r="BA571" t="s">
        <v>2017</v>
      </c>
      <c r="BB571" t="s">
        <v>1274</v>
      </c>
      <c r="BC571" t="s">
        <v>1283</v>
      </c>
      <c r="BD571">
        <v>0.28000000000000003</v>
      </c>
      <c r="BE571">
        <v>5112901</v>
      </c>
    </row>
    <row r="572" spans="53:57" x14ac:dyDescent="0.25">
      <c r="BA572" t="s">
        <v>2018</v>
      </c>
      <c r="BB572" t="s">
        <v>1274</v>
      </c>
      <c r="BC572" t="s">
        <v>1284</v>
      </c>
      <c r="BD572">
        <v>0.28000000000000003</v>
      </c>
      <c r="BE572">
        <v>4940000</v>
      </c>
    </row>
    <row r="573" spans="53:57" x14ac:dyDescent="0.25">
      <c r="BA573" t="s">
        <v>2019</v>
      </c>
      <c r="BB573" t="s">
        <v>1274</v>
      </c>
      <c r="BC573" t="s">
        <v>1285</v>
      </c>
      <c r="BD573">
        <v>0.28000000000000003</v>
      </c>
      <c r="BE573">
        <v>4950700</v>
      </c>
    </row>
    <row r="574" spans="53:57" x14ac:dyDescent="0.25">
      <c r="BA574" t="s">
        <v>2020</v>
      </c>
      <c r="BB574" t="s">
        <v>1307</v>
      </c>
      <c r="BC574" t="s">
        <v>1308</v>
      </c>
      <c r="BD574">
        <v>0.46</v>
      </c>
      <c r="BE574">
        <v>9601701</v>
      </c>
    </row>
    <row r="575" spans="53:57" x14ac:dyDescent="0.25">
      <c r="BA575" t="s">
        <v>2021</v>
      </c>
      <c r="BB575" t="s">
        <v>1307</v>
      </c>
      <c r="BC575" t="s">
        <v>1309</v>
      </c>
      <c r="BD575">
        <v>0.46</v>
      </c>
      <c r="BE575">
        <v>9602501</v>
      </c>
    </row>
    <row r="576" spans="53:57" x14ac:dyDescent="0.25">
      <c r="BA576" t="s">
        <v>2022</v>
      </c>
      <c r="BB576" t="s">
        <v>1307</v>
      </c>
      <c r="BC576" t="s">
        <v>1310</v>
      </c>
      <c r="BD576">
        <v>0.43</v>
      </c>
      <c r="BE576">
        <v>9609201</v>
      </c>
    </row>
    <row r="577" spans="53:57" x14ac:dyDescent="0.25">
      <c r="BA577" t="s">
        <v>2023</v>
      </c>
      <c r="BB577" t="s">
        <v>1307</v>
      </c>
      <c r="BC577" t="s">
        <v>1311</v>
      </c>
      <c r="BD577">
        <v>0.43</v>
      </c>
      <c r="BE577">
        <v>9609299</v>
      </c>
    </row>
    <row r="578" spans="53:57" x14ac:dyDescent="0.25">
      <c r="BA578" t="s">
        <v>2024</v>
      </c>
      <c r="BB578" t="s">
        <v>1307</v>
      </c>
      <c r="BC578" t="s">
        <v>1312</v>
      </c>
      <c r="BD578">
        <v>0.43</v>
      </c>
      <c r="BE578">
        <v>9603304</v>
      </c>
    </row>
    <row r="579" spans="53:57" x14ac:dyDescent="0.25">
      <c r="BA579" t="s">
        <v>2025</v>
      </c>
      <c r="BB579" t="s">
        <v>1307</v>
      </c>
      <c r="BC579" t="s">
        <v>1354</v>
      </c>
      <c r="BD579">
        <v>0.43</v>
      </c>
      <c r="BE579">
        <v>8690901</v>
      </c>
    </row>
    <row r="580" spans="53:57" x14ac:dyDescent="0.25">
      <c r="BA580" t="s">
        <v>2026</v>
      </c>
      <c r="BB580" t="s">
        <v>1307</v>
      </c>
      <c r="BC580" t="s">
        <v>1355</v>
      </c>
      <c r="BD580">
        <v>0.43</v>
      </c>
      <c r="BE580">
        <v>8640202</v>
      </c>
    </row>
    <row r="581" spans="53:57" x14ac:dyDescent="0.25">
      <c r="BA581" t="s">
        <v>2027</v>
      </c>
      <c r="BB581" t="s">
        <v>1307</v>
      </c>
      <c r="BC581" t="s">
        <v>1356</v>
      </c>
      <c r="BD581">
        <v>0.43</v>
      </c>
      <c r="BE581">
        <v>8650004</v>
      </c>
    </row>
    <row r="582" spans="53:57" x14ac:dyDescent="0.25">
      <c r="BA582" t="s">
        <v>2028</v>
      </c>
      <c r="BB582" t="s">
        <v>1307</v>
      </c>
      <c r="BC582" t="s">
        <v>1357</v>
      </c>
      <c r="BD582">
        <v>0.43</v>
      </c>
      <c r="BE582">
        <v>8650099</v>
      </c>
    </row>
    <row r="583" spans="53:57" x14ac:dyDescent="0.25">
      <c r="BA583" t="s">
        <v>2029</v>
      </c>
      <c r="BB583" t="s">
        <v>1307</v>
      </c>
      <c r="BC583" t="s">
        <v>1358</v>
      </c>
      <c r="BD583">
        <v>0.43</v>
      </c>
      <c r="BE583">
        <v>7500100</v>
      </c>
    </row>
    <row r="584" spans="53:57" x14ac:dyDescent="0.25">
      <c r="BA584" t="s">
        <v>2030</v>
      </c>
      <c r="BB584" t="s">
        <v>1307</v>
      </c>
      <c r="BC584" t="s">
        <v>1359</v>
      </c>
      <c r="BD584">
        <v>0.43</v>
      </c>
      <c r="BE584">
        <v>6550200</v>
      </c>
    </row>
    <row r="585" spans="53:57" x14ac:dyDescent="0.25">
      <c r="BA585" t="s">
        <v>2031</v>
      </c>
      <c r="BB585" t="s">
        <v>1307</v>
      </c>
      <c r="BC585" t="s">
        <v>1360</v>
      </c>
      <c r="BD585">
        <v>0.43</v>
      </c>
      <c r="BE585">
        <v>8650999</v>
      </c>
    </row>
    <row r="586" spans="53:57" x14ac:dyDescent="0.25">
      <c r="BA586" t="s">
        <v>2032</v>
      </c>
      <c r="BB586" t="s">
        <v>1307</v>
      </c>
      <c r="BC586" t="s">
        <v>1397</v>
      </c>
      <c r="BD586">
        <v>0.57999999999999996</v>
      </c>
      <c r="BE586">
        <v>8520100</v>
      </c>
    </row>
    <row r="587" spans="53:57" x14ac:dyDescent="0.25">
      <c r="BA587" t="s">
        <v>2033</v>
      </c>
      <c r="BB587" t="s">
        <v>1307</v>
      </c>
      <c r="BC587" t="s">
        <v>1396</v>
      </c>
      <c r="BD587">
        <v>0.57999999999999996</v>
      </c>
      <c r="BE587">
        <v>8513999</v>
      </c>
    </row>
    <row r="588" spans="53:57" x14ac:dyDescent="0.25">
      <c r="BA588" t="s">
        <v>2034</v>
      </c>
      <c r="BB588" t="s">
        <v>1307</v>
      </c>
      <c r="BC588" t="s">
        <v>1398</v>
      </c>
      <c r="BD588">
        <v>0.26</v>
      </c>
      <c r="BE588">
        <v>8531700</v>
      </c>
    </row>
    <row r="589" spans="53:57" x14ac:dyDescent="0.25">
      <c r="BA589" t="s">
        <v>2035</v>
      </c>
      <c r="BB589" t="s">
        <v>1307</v>
      </c>
      <c r="BC589" t="s">
        <v>1399</v>
      </c>
      <c r="BD589">
        <v>0.43</v>
      </c>
      <c r="BE589">
        <v>8593700</v>
      </c>
    </row>
    <row r="590" spans="53:57" x14ac:dyDescent="0.25">
      <c r="BA590" t="s">
        <v>2036</v>
      </c>
      <c r="BB590" t="s">
        <v>1307</v>
      </c>
      <c r="BC590" t="s">
        <v>1400</v>
      </c>
      <c r="BD590">
        <v>0.43</v>
      </c>
      <c r="BE590">
        <v>8599605</v>
      </c>
    </row>
    <row r="591" spans="53:57" x14ac:dyDescent="0.25">
      <c r="BA591" t="s">
        <v>2037</v>
      </c>
      <c r="BB591" t="s">
        <v>1307</v>
      </c>
      <c r="BC591" t="s">
        <v>1401</v>
      </c>
      <c r="BD591">
        <v>0.43</v>
      </c>
      <c r="BE591">
        <v>8541400</v>
      </c>
    </row>
    <row r="592" spans="53:57" x14ac:dyDescent="0.25">
      <c r="BA592" t="s">
        <v>2038</v>
      </c>
      <c r="BB592" t="s">
        <v>1307</v>
      </c>
      <c r="BC592" t="s">
        <v>1402</v>
      </c>
      <c r="BD592">
        <v>0.43</v>
      </c>
      <c r="BE592">
        <v>8599699</v>
      </c>
    </row>
    <row r="593" spans="53:57" x14ac:dyDescent="0.25">
      <c r="BA593" t="s">
        <v>2039</v>
      </c>
      <c r="BB593" t="s">
        <v>1307</v>
      </c>
      <c r="BC593" t="s">
        <v>1403</v>
      </c>
      <c r="BD593">
        <v>0.43</v>
      </c>
      <c r="BE593">
        <v>8599601</v>
      </c>
    </row>
    <row r="594" spans="53:57" x14ac:dyDescent="0.25">
      <c r="BA594" t="s">
        <v>2040</v>
      </c>
      <c r="BB594" t="s">
        <v>1307</v>
      </c>
      <c r="BC594" t="s">
        <v>1404</v>
      </c>
      <c r="BD594">
        <v>0.43</v>
      </c>
      <c r="BE594">
        <v>8592903</v>
      </c>
    </row>
    <row r="595" spans="53:57" x14ac:dyDescent="0.25">
      <c r="BA595" t="s">
        <v>2041</v>
      </c>
      <c r="BB595" t="s">
        <v>1307</v>
      </c>
      <c r="BC595" t="s">
        <v>1405</v>
      </c>
      <c r="BD595">
        <v>0.43</v>
      </c>
      <c r="BE595">
        <v>8591100</v>
      </c>
    </row>
    <row r="596" spans="53:57" x14ac:dyDescent="0.25">
      <c r="BA596" t="s">
        <v>2042</v>
      </c>
      <c r="BB596" t="s">
        <v>1307</v>
      </c>
      <c r="BC596" t="s">
        <v>1406</v>
      </c>
      <c r="BD596">
        <v>0.43</v>
      </c>
      <c r="BE596">
        <v>8592999</v>
      </c>
    </row>
  </sheetData>
  <conditionalFormatting sqref="B3:B5">
    <cfRule type="duplicateValues" dxfId="62" priority="41"/>
  </conditionalFormatting>
  <conditionalFormatting sqref="C3:C40">
    <cfRule type="duplicateValues" dxfId="61" priority="40"/>
  </conditionalFormatting>
  <conditionalFormatting sqref="D3:D66">
    <cfRule type="duplicateValues" dxfId="60" priority="39"/>
  </conditionalFormatting>
  <conditionalFormatting sqref="E3:E58">
    <cfRule type="duplicateValues" dxfId="59" priority="38"/>
  </conditionalFormatting>
  <conditionalFormatting sqref="F3:F9">
    <cfRule type="duplicateValues" dxfId="58" priority="37"/>
  </conditionalFormatting>
  <conditionalFormatting sqref="G3:G9">
    <cfRule type="duplicateValues" dxfId="57" priority="36"/>
  </conditionalFormatting>
  <conditionalFormatting sqref="H3:H14">
    <cfRule type="duplicateValues" dxfId="56" priority="35"/>
  </conditionalFormatting>
  <conditionalFormatting sqref="I3:I12">
    <cfRule type="duplicateValues" dxfId="55" priority="34"/>
  </conditionalFormatting>
  <conditionalFormatting sqref="J3:J10">
    <cfRule type="duplicateValues" dxfId="54" priority="33"/>
  </conditionalFormatting>
  <conditionalFormatting sqref="K3:K7">
    <cfRule type="duplicateValues" dxfId="53" priority="32"/>
  </conditionalFormatting>
  <conditionalFormatting sqref="L3:L8">
    <cfRule type="duplicateValues" dxfId="52" priority="31"/>
  </conditionalFormatting>
  <conditionalFormatting sqref="M3:M17">
    <cfRule type="duplicateValues" dxfId="51" priority="30"/>
  </conditionalFormatting>
  <conditionalFormatting sqref="N3:N4">
    <cfRule type="duplicateValues" dxfId="50" priority="29"/>
  </conditionalFormatting>
  <conditionalFormatting sqref="O3:O13">
    <cfRule type="duplicateValues" dxfId="49" priority="28"/>
  </conditionalFormatting>
  <conditionalFormatting sqref="P3:P13">
    <cfRule type="duplicateValues" dxfId="48" priority="27"/>
  </conditionalFormatting>
  <conditionalFormatting sqref="Q3:Q6">
    <cfRule type="duplicateValues" dxfId="47" priority="26"/>
  </conditionalFormatting>
  <conditionalFormatting sqref="R3:R13">
    <cfRule type="duplicateValues" dxfId="46" priority="25"/>
  </conditionalFormatting>
  <conditionalFormatting sqref="S3:S16">
    <cfRule type="duplicateValues" dxfId="45" priority="24"/>
  </conditionalFormatting>
  <conditionalFormatting sqref="T3:T21">
    <cfRule type="duplicateValues" dxfId="44" priority="23"/>
  </conditionalFormatting>
  <conditionalFormatting sqref="U3:U8">
    <cfRule type="duplicateValues" dxfId="43" priority="22"/>
  </conditionalFormatting>
  <conditionalFormatting sqref="V3:V5">
    <cfRule type="duplicateValues" dxfId="42" priority="21"/>
  </conditionalFormatting>
  <conditionalFormatting sqref="W3:W4">
    <cfRule type="duplicateValues" dxfId="41" priority="20"/>
  </conditionalFormatting>
  <conditionalFormatting sqref="X3:X38">
    <cfRule type="duplicateValues" dxfId="40" priority="19"/>
  </conditionalFormatting>
  <conditionalFormatting sqref="Y3:Y8">
    <cfRule type="duplicateValues" dxfId="39" priority="18"/>
  </conditionalFormatting>
  <conditionalFormatting sqref="Z3:Z21">
    <cfRule type="duplicateValues" dxfId="38" priority="17"/>
  </conditionalFormatting>
  <conditionalFormatting sqref="AA3:AA6">
    <cfRule type="duplicateValues" dxfId="37" priority="16"/>
  </conditionalFormatting>
  <conditionalFormatting sqref="AB3:AB18">
    <cfRule type="duplicateValues" dxfId="36" priority="15"/>
  </conditionalFormatting>
  <conditionalFormatting sqref="AC3:AC30">
    <cfRule type="duplicateValues" dxfId="35" priority="14"/>
  </conditionalFormatting>
  <conditionalFormatting sqref="AD3:AD29">
    <cfRule type="duplicateValues" dxfId="34" priority="13"/>
  </conditionalFormatting>
  <conditionalFormatting sqref="AE3:AE23">
    <cfRule type="duplicateValues" dxfId="33" priority="12"/>
  </conditionalFormatting>
  <conditionalFormatting sqref="AF3:AF11">
    <cfRule type="duplicateValues" dxfId="32" priority="11"/>
  </conditionalFormatting>
  <conditionalFormatting sqref="AG3:AG20">
    <cfRule type="duplicateValues" dxfId="31" priority="10"/>
  </conditionalFormatting>
  <conditionalFormatting sqref="AH3:AH5">
    <cfRule type="duplicateValues" dxfId="30" priority="9"/>
  </conditionalFormatting>
  <conditionalFormatting sqref="AI3:AI35">
    <cfRule type="duplicateValues" dxfId="29" priority="8"/>
  </conditionalFormatting>
  <conditionalFormatting sqref="AJ3:AJ10">
    <cfRule type="duplicateValues" dxfId="28" priority="7"/>
  </conditionalFormatting>
  <conditionalFormatting sqref="AK3:AK6">
    <cfRule type="duplicateValues" dxfId="27" priority="6"/>
  </conditionalFormatting>
  <conditionalFormatting sqref="AL3:AL9">
    <cfRule type="duplicateValues" dxfId="26" priority="5"/>
  </conditionalFormatting>
  <conditionalFormatting sqref="AM3:AM10">
    <cfRule type="duplicateValues" dxfId="25" priority="4"/>
  </conditionalFormatting>
  <conditionalFormatting sqref="AN3:AN13">
    <cfRule type="duplicateValues" dxfId="24" priority="3"/>
  </conditionalFormatting>
  <conditionalFormatting sqref="AO3:AO25">
    <cfRule type="duplicateValues" dxfId="23" priority="2"/>
  </conditionalFormatting>
  <conditionalFormatting sqref="BC1:BC596">
    <cfRule type="duplicateValues" dxfId="22" priority="1"/>
  </conditionalFormatting>
  <pageMargins left="0.511811024" right="0.511811024" top="0.78740157499999996" bottom="0.78740157499999996" header="0.31496062000000002" footer="0.31496062000000002"/>
  <headerFooter>
    <oddFooter>&amp;R_x000D_&amp;1#&amp;"Calibri"&amp;10&amp;K000000 Classificação: Direcionado</oddFooter>
  </headerFooter>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N210"/>
  <sheetViews>
    <sheetView showGridLines="0" showRowColHeaders="0" tabSelected="1" zoomScale="110" zoomScaleNormal="110" workbookViewId="0">
      <selection activeCell="C185" sqref="C185"/>
    </sheetView>
  </sheetViews>
  <sheetFormatPr defaultRowHeight="15.75" x14ac:dyDescent="0.25"/>
  <cols>
    <col min="1" max="1" width="1.5703125" customWidth="1"/>
    <col min="2" max="2" width="2.42578125" customWidth="1"/>
    <col min="3" max="3" width="0.5703125" customWidth="1"/>
    <col min="4" max="4" width="4.85546875" style="1" customWidth="1"/>
    <col min="5" max="5" width="0.7109375" customWidth="1"/>
    <col min="6" max="6" width="3" customWidth="1"/>
    <col min="7" max="7" width="3.7109375" customWidth="1"/>
    <col min="8" max="9" width="3" customWidth="1"/>
    <col min="10" max="10" width="3.7109375" customWidth="1"/>
    <col min="12" max="13" width="3.7109375" customWidth="1"/>
    <col min="14" max="14" width="1.140625" customWidth="1"/>
    <col min="15" max="15" width="2.7109375" customWidth="1"/>
    <col min="17" max="17" width="1.42578125" customWidth="1"/>
    <col min="18" max="18" width="4.7109375" customWidth="1"/>
    <col min="19" max="19" width="2" customWidth="1"/>
    <col min="20" max="22" width="1.85546875" customWidth="1"/>
    <col min="23" max="23" width="2.28515625" customWidth="1"/>
    <col min="24" max="24" width="3.42578125" customWidth="1"/>
    <col min="25" max="25" width="3.28515625" customWidth="1"/>
    <col min="26" max="27" width="1.42578125" customWidth="1"/>
    <col min="28" max="28" width="4.5703125" customWidth="1"/>
    <col min="29" max="29" width="5.28515625" customWidth="1"/>
    <col min="30" max="30" width="2.7109375" customWidth="1"/>
    <col min="31" max="31" width="4.28515625" customWidth="1"/>
    <col min="32" max="32" width="3.5703125" customWidth="1"/>
    <col min="33" max="33" width="1.42578125" customWidth="1"/>
    <col min="34" max="34" width="1.7109375" customWidth="1"/>
    <col min="35" max="35" width="6.140625" customWidth="1"/>
    <col min="36" max="36" width="4.28515625" customWidth="1"/>
    <col min="37" max="37" width="12.42578125" hidden="1" customWidth="1"/>
    <col min="38" max="38" width="0" hidden="1" customWidth="1"/>
  </cols>
  <sheetData>
    <row r="1" spans="4:39" ht="7.5" customHeight="1" x14ac:dyDescent="0.25"/>
    <row r="2" spans="4:39" ht="15" customHeight="1" x14ac:dyDescent="0.25">
      <c r="D2" s="206" t="s">
        <v>2460</v>
      </c>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16"/>
      <c r="AL2" s="16"/>
      <c r="AM2" s="16"/>
    </row>
    <row r="3" spans="4:39" ht="37.5" customHeight="1" x14ac:dyDescent="0.25">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16"/>
      <c r="AL3" s="16"/>
      <c r="AM3" s="16"/>
    </row>
    <row r="4" spans="4:39" ht="7.5" customHeight="1" x14ac:dyDescent="0.25">
      <c r="AF4" s="203" t="s">
        <v>2681</v>
      </c>
      <c r="AG4" s="203"/>
      <c r="AH4" s="203"/>
      <c r="AI4" s="203"/>
      <c r="AJ4" s="203"/>
    </row>
    <row r="5" spans="4:39" ht="6.75" customHeight="1" x14ac:dyDescent="0.25">
      <c r="AF5" s="203"/>
      <c r="AG5" s="203"/>
      <c r="AH5" s="203"/>
      <c r="AI5" s="203"/>
      <c r="AJ5" s="203"/>
    </row>
    <row r="6" spans="4:39" ht="19.5" hidden="1" customHeight="1" x14ac:dyDescent="0.25">
      <c r="D6" s="19" t="s">
        <v>744</v>
      </c>
      <c r="E6" s="196"/>
      <c r="F6" s="197"/>
      <c r="G6" s="197"/>
      <c r="H6" s="197"/>
      <c r="I6" s="197"/>
      <c r="J6" s="197"/>
      <c r="K6" s="198"/>
      <c r="L6" s="17"/>
      <c r="M6" s="18"/>
      <c r="N6" s="18"/>
      <c r="O6" s="18"/>
      <c r="P6" s="18" t="s">
        <v>784</v>
      </c>
      <c r="Q6" s="17"/>
    </row>
    <row r="7" spans="4:39" x14ac:dyDescent="0.25">
      <c r="D7" s="204" t="s">
        <v>753</v>
      </c>
      <c r="E7" s="204"/>
      <c r="F7" s="204"/>
      <c r="G7" s="205"/>
      <c r="H7" s="205"/>
      <c r="I7" s="205"/>
      <c r="J7" s="205"/>
      <c r="K7" s="205"/>
      <c r="L7" s="205"/>
      <c r="M7" s="70"/>
      <c r="N7" s="8"/>
      <c r="O7" s="8"/>
    </row>
    <row r="8" spans="4:39" ht="5.0999999999999996" customHeight="1" x14ac:dyDescent="0.25"/>
    <row r="9" spans="4:39" ht="3" customHeight="1" x14ac:dyDescent="0.25">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row>
    <row r="10" spans="4:39" ht="5.0999999999999996" customHeight="1" x14ac:dyDescent="0.25">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
      <c r="AJ10" s="2"/>
    </row>
    <row r="11" spans="4:39" ht="6" customHeight="1" x14ac:dyDescent="0.25">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row>
    <row r="12" spans="4:39" ht="5.0999999999999996" customHeight="1" x14ac:dyDescent="0.25">
      <c r="AD12" s="3"/>
      <c r="AE12" s="3"/>
      <c r="AF12" s="3"/>
      <c r="AG12" s="3"/>
    </row>
    <row r="13" spans="4:39" x14ac:dyDescent="0.25">
      <c r="D13" s="199" t="s">
        <v>2461</v>
      </c>
      <c r="E13" s="199"/>
      <c r="F13" s="199"/>
      <c r="G13" s="199"/>
      <c r="H13" s="199"/>
      <c r="I13" s="199"/>
      <c r="J13" s="199"/>
      <c r="K13" s="199"/>
      <c r="L13" s="199"/>
      <c r="M13" s="199"/>
      <c r="N13" s="8"/>
      <c r="O13" s="8"/>
    </row>
    <row r="14" spans="4:39" ht="10.5" customHeight="1" x14ac:dyDescent="0.25"/>
    <row r="15" spans="4:39" ht="21" customHeight="1" x14ac:dyDescent="0.25">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row>
    <row r="16" spans="4:39" ht="10.5" customHeight="1" x14ac:dyDescent="0.25">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row>
    <row r="17" spans="2:37" ht="24" customHeight="1" x14ac:dyDescent="0.25">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row>
    <row r="18" spans="2:37" ht="24" customHeight="1" x14ac:dyDescent="0.25">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row>
    <row r="19" spans="2:37" ht="10.5" customHeight="1" x14ac:dyDescent="0.25"/>
    <row r="20" spans="2:37" ht="16.5" customHeight="1" x14ac:dyDescent="0.25">
      <c r="D20" s="15"/>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row>
    <row r="21" spans="2:37" ht="21.75" hidden="1" customHeight="1" x14ac:dyDescent="0.25">
      <c r="D21" s="220" t="s">
        <v>1429</v>
      </c>
      <c r="E21" s="221"/>
      <c r="F21" s="221"/>
      <c r="G21" s="221"/>
      <c r="H21" s="221"/>
      <c r="I21" s="221"/>
      <c r="J21" s="221"/>
      <c r="K21" s="221"/>
      <c r="L21" s="221"/>
      <c r="M21" s="221"/>
      <c r="N21" s="221"/>
      <c r="O21" s="221"/>
      <c r="P21" s="221"/>
      <c r="Q21" s="221"/>
      <c r="R21" s="221"/>
      <c r="S21" s="221"/>
      <c r="T21" s="221"/>
      <c r="U21" s="221"/>
      <c r="V21" s="221"/>
      <c r="W21" s="221"/>
      <c r="X21" s="64"/>
      <c r="Y21" s="222"/>
      <c r="Z21" s="222"/>
      <c r="AA21" s="222"/>
      <c r="AB21" s="222"/>
      <c r="AC21" s="222"/>
      <c r="AD21" s="222"/>
      <c r="AE21" s="222"/>
      <c r="AF21" s="222"/>
      <c r="AG21" s="222"/>
      <c r="AH21" s="222"/>
      <c r="AI21" s="222"/>
      <c r="AJ21" s="223"/>
      <c r="AK21" s="22"/>
    </row>
    <row r="22" spans="2:37" hidden="1" x14ac:dyDescent="0.25"/>
    <row r="23" spans="2:37" ht="23.25" hidden="1" customHeight="1" x14ac:dyDescent="0.25">
      <c r="D23" s="213" t="s">
        <v>748</v>
      </c>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9"/>
    </row>
    <row r="24" spans="2:37" ht="7.5" hidden="1" customHeight="1" x14ac:dyDescent="0.25"/>
    <row r="25" spans="2:37" s="27" customFormat="1" ht="20.100000000000001" hidden="1" customHeight="1" x14ac:dyDescent="0.25">
      <c r="D25" s="214" t="s">
        <v>749</v>
      </c>
      <c r="E25" s="215"/>
      <c r="F25" s="215"/>
      <c r="G25" s="216"/>
      <c r="J25" s="218" t="s">
        <v>752</v>
      </c>
      <c r="K25" s="218"/>
      <c r="L25" s="218"/>
      <c r="M25" s="224"/>
      <c r="N25" s="217"/>
      <c r="O25" s="217"/>
      <c r="P25" s="217"/>
      <c r="Q25" s="217"/>
      <c r="R25" s="217"/>
      <c r="S25" s="217"/>
      <c r="T25" s="200" t="s">
        <v>753</v>
      </c>
      <c r="U25" s="201"/>
      <c r="V25" s="201"/>
      <c r="W25" s="201"/>
      <c r="X25" s="202"/>
      <c r="Y25" s="217"/>
      <c r="Z25" s="217"/>
      <c r="AA25" s="217"/>
      <c r="AB25" s="217"/>
      <c r="AC25" s="217"/>
      <c r="AD25" s="217"/>
      <c r="AE25" s="217"/>
      <c r="AF25" s="217"/>
    </row>
    <row r="26" spans="2:37" ht="5.0999999999999996" hidden="1" customHeight="1" x14ac:dyDescent="0.25">
      <c r="F26" s="18"/>
    </row>
    <row r="27" spans="2:37" hidden="1" x14ac:dyDescent="0.25">
      <c r="H27" s="219" t="s">
        <v>754</v>
      </c>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row>
    <row r="28" spans="2:37" ht="11.25" hidden="1" customHeight="1" x14ac:dyDescent="0.25"/>
    <row r="29" spans="2:37" ht="18.75" x14ac:dyDescent="0.25">
      <c r="D29" s="9" t="s">
        <v>762</v>
      </c>
    </row>
    <row r="30" spans="2:37" ht="6" customHeight="1" x14ac:dyDescent="0.25"/>
    <row r="31" spans="2:37" ht="25.5" customHeight="1" x14ac:dyDescent="0.25">
      <c r="B31" s="23"/>
      <c r="C31" s="6"/>
      <c r="D31" s="127" t="s">
        <v>750</v>
      </c>
      <c r="E31" s="115"/>
      <c r="F31" s="115"/>
      <c r="G31" s="115"/>
      <c r="H31" s="115"/>
      <c r="I31" s="128"/>
      <c r="J31" s="128"/>
      <c r="K31" s="128"/>
      <c r="L31" s="128"/>
      <c r="M31" s="128"/>
      <c r="N31" s="128"/>
      <c r="O31" s="128"/>
      <c r="P31" s="128"/>
      <c r="Q31" s="128"/>
      <c r="R31" s="128"/>
      <c r="S31" s="128"/>
      <c r="T31" s="128"/>
      <c r="U31" s="128"/>
      <c r="V31" s="128"/>
      <c r="W31" s="128"/>
      <c r="X31" s="128"/>
      <c r="Y31" s="128"/>
      <c r="Z31" s="128"/>
      <c r="AA31" s="128"/>
      <c r="AB31" s="129"/>
      <c r="AC31" s="127" t="s">
        <v>751</v>
      </c>
      <c r="AD31" s="115"/>
      <c r="AE31" s="115"/>
      <c r="AF31" s="128"/>
      <c r="AG31" s="128"/>
      <c r="AH31" s="128"/>
      <c r="AI31" s="128"/>
      <c r="AJ31" s="129"/>
    </row>
    <row r="32" spans="2:37" ht="5.0999999999999996" customHeight="1" x14ac:dyDescent="0.25">
      <c r="B32" s="23"/>
      <c r="C32" s="6"/>
      <c r="D32" s="25"/>
      <c r="E32" s="25"/>
      <c r="F32" s="25"/>
      <c r="G32" s="25"/>
      <c r="H32" s="25"/>
      <c r="I32" s="25"/>
      <c r="J32" s="25"/>
      <c r="K32" s="26"/>
      <c r="L32" s="26"/>
      <c r="M32" s="6"/>
      <c r="N32" s="6"/>
      <c r="O32" s="6"/>
      <c r="P32" s="6"/>
      <c r="Q32" s="6"/>
      <c r="R32" s="6"/>
      <c r="S32" s="6"/>
      <c r="T32" s="6"/>
      <c r="U32" s="6"/>
      <c r="V32" s="6"/>
      <c r="W32" s="6"/>
      <c r="X32" s="6"/>
      <c r="Y32" s="6"/>
      <c r="Z32" s="6"/>
      <c r="AA32" s="6"/>
      <c r="AC32" s="6"/>
      <c r="AD32" s="6"/>
      <c r="AE32" s="6"/>
      <c r="AF32" s="6"/>
      <c r="AG32" s="6"/>
      <c r="AI32" s="26"/>
      <c r="AJ32" s="26"/>
    </row>
    <row r="33" spans="2:40" ht="25.5" customHeight="1" x14ac:dyDescent="0.25">
      <c r="B33" s="23"/>
      <c r="C33" s="6"/>
      <c r="D33" s="134" t="s">
        <v>755</v>
      </c>
      <c r="E33" s="135"/>
      <c r="F33" s="135"/>
      <c r="G33" s="135"/>
      <c r="H33" s="135"/>
      <c r="I33" s="128"/>
      <c r="J33" s="128"/>
      <c r="K33" s="128"/>
      <c r="L33" s="129"/>
      <c r="M33" s="187" t="s">
        <v>756</v>
      </c>
      <c r="N33" s="188"/>
      <c r="O33" s="188"/>
      <c r="P33" s="188"/>
      <c r="Q33" s="130"/>
      <c r="R33" s="130"/>
      <c r="S33" s="130"/>
      <c r="T33" s="130"/>
      <c r="U33" s="130"/>
      <c r="V33" s="130"/>
      <c r="W33" s="130"/>
      <c r="X33" s="130"/>
      <c r="Y33" s="130"/>
      <c r="Z33" s="130"/>
      <c r="AA33" s="130"/>
      <c r="AB33" s="131"/>
      <c r="AC33" s="127" t="s">
        <v>757</v>
      </c>
      <c r="AD33" s="115"/>
      <c r="AE33" s="115"/>
      <c r="AF33" s="136"/>
      <c r="AG33" s="136"/>
      <c r="AH33" s="136"/>
      <c r="AI33" s="136"/>
      <c r="AJ33" s="137"/>
    </row>
    <row r="34" spans="2:40" ht="5.0999999999999996" customHeight="1" x14ac:dyDescent="0.25">
      <c r="B34" s="23"/>
      <c r="C34" s="6"/>
      <c r="D34" s="25"/>
      <c r="E34" s="25"/>
    </row>
    <row r="35" spans="2:40" ht="21.75" customHeight="1" x14ac:dyDescent="0.25">
      <c r="B35" s="23"/>
      <c r="C35" s="6"/>
      <c r="D35" s="134" t="s">
        <v>760</v>
      </c>
      <c r="E35" s="135"/>
      <c r="F35" s="135"/>
      <c r="G35" s="135"/>
      <c r="H35" s="135"/>
      <c r="I35" s="132"/>
      <c r="J35" s="132"/>
      <c r="K35" s="132"/>
      <c r="L35" s="132"/>
      <c r="M35" s="132"/>
      <c r="N35" s="132"/>
      <c r="O35" s="132"/>
      <c r="P35" s="132"/>
      <c r="Q35" s="132"/>
      <c r="R35" s="132"/>
      <c r="S35" s="132"/>
      <c r="T35" s="132"/>
      <c r="U35" s="132"/>
      <c r="V35" s="132"/>
      <c r="W35" s="132"/>
      <c r="X35" s="132"/>
      <c r="Y35" s="132"/>
      <c r="Z35" s="132"/>
      <c r="AA35" s="132"/>
      <c r="AB35" s="133"/>
      <c r="AC35" s="127" t="s">
        <v>759</v>
      </c>
      <c r="AD35" s="115"/>
      <c r="AE35" s="115"/>
      <c r="AF35" s="115" t="s">
        <v>758</v>
      </c>
      <c r="AG35" s="115"/>
      <c r="AH35" s="115"/>
      <c r="AI35" s="115"/>
      <c r="AJ35" s="116"/>
      <c r="AK35" s="5"/>
    </row>
    <row r="36" spans="2:40" ht="5.0999999999999996" customHeight="1" x14ac:dyDescent="0.25">
      <c r="B36" s="23"/>
      <c r="C36" s="6"/>
      <c r="D36" s="27"/>
    </row>
    <row r="37" spans="2:40" ht="22.5" customHeight="1" x14ac:dyDescent="0.25">
      <c r="B37" s="23"/>
      <c r="C37" s="6"/>
      <c r="D37" s="134" t="s">
        <v>761</v>
      </c>
      <c r="E37" s="135"/>
      <c r="F37" s="135"/>
      <c r="G37" s="135"/>
      <c r="H37" s="135"/>
      <c r="I37" s="207"/>
      <c r="J37" s="207"/>
      <c r="K37" s="207"/>
      <c r="L37" s="207"/>
      <c r="M37" s="207"/>
      <c r="N37" s="207"/>
      <c r="O37" s="207"/>
      <c r="P37" s="208"/>
      <c r="Q37" s="209"/>
      <c r="R37" s="210"/>
      <c r="S37" s="210"/>
      <c r="T37" s="210"/>
      <c r="U37" s="210"/>
      <c r="V37" s="210"/>
      <c r="W37" s="210"/>
      <c r="X37" s="210"/>
      <c r="Y37" s="210"/>
      <c r="Z37" s="210"/>
      <c r="AA37" s="210"/>
      <c r="AB37" s="210"/>
      <c r="AC37" s="211"/>
      <c r="AD37" s="211"/>
      <c r="AE37" s="211"/>
      <c r="AF37" s="211"/>
      <c r="AG37" s="211"/>
      <c r="AH37" s="211"/>
      <c r="AI37" s="211"/>
      <c r="AJ37" s="212"/>
    </row>
    <row r="38" spans="2:40" ht="5.0999999999999996" customHeight="1" x14ac:dyDescent="0.25">
      <c r="B38" s="23"/>
      <c r="C38" s="6"/>
      <c r="D38" s="27"/>
    </row>
    <row r="39" spans="2:40" ht="24" customHeight="1" x14ac:dyDescent="0.25">
      <c r="B39" s="23"/>
      <c r="C39" s="6"/>
      <c r="D39" s="117" t="s">
        <v>1428</v>
      </c>
      <c r="E39" s="118"/>
      <c r="F39" s="118"/>
      <c r="G39" s="118"/>
      <c r="H39" s="118"/>
      <c r="I39" s="118"/>
      <c r="J39" s="118"/>
      <c r="K39" s="123"/>
      <c r="L39" s="123"/>
      <c r="M39" s="123"/>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4"/>
      <c r="AL39" s="7"/>
      <c r="AM39" s="7"/>
      <c r="AN39" s="7"/>
    </row>
    <row r="40" spans="2:40" ht="15" customHeight="1" x14ac:dyDescent="0.25">
      <c r="B40" s="23"/>
      <c r="C40" s="6"/>
      <c r="D40" s="121"/>
      <c r="E40" s="122"/>
      <c r="F40" s="122"/>
      <c r="G40" s="122"/>
      <c r="H40" s="122"/>
      <c r="I40" s="122"/>
      <c r="J40" s="122"/>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6"/>
    </row>
    <row r="41" spans="2:40" ht="5.0999999999999996" customHeight="1" x14ac:dyDescent="0.25">
      <c r="B41" s="23"/>
    </row>
    <row r="42" spans="2:40" ht="13.5" hidden="1" customHeight="1" x14ac:dyDescent="0.25">
      <c r="B42" s="23"/>
      <c r="D42" s="117" t="s">
        <v>783</v>
      </c>
      <c r="E42" s="118"/>
      <c r="F42" s="118"/>
      <c r="G42" s="118"/>
      <c r="H42" s="118"/>
      <c r="I42" s="118"/>
      <c r="J42" s="118"/>
      <c r="K42" s="103" t="s">
        <v>2067</v>
      </c>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4"/>
    </row>
    <row r="43" spans="2:40" ht="13.5" hidden="1" customHeight="1" x14ac:dyDescent="0.25">
      <c r="B43" s="23"/>
      <c r="D43" s="119"/>
      <c r="E43" s="120"/>
      <c r="F43" s="120"/>
      <c r="G43" s="120"/>
      <c r="H43" s="120"/>
      <c r="I43" s="120"/>
      <c r="J43" s="120"/>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6"/>
    </row>
    <row r="44" spans="2:40" ht="13.5" hidden="1" customHeight="1" x14ac:dyDescent="0.25">
      <c r="B44" s="23"/>
      <c r="D44" s="119"/>
      <c r="E44" s="120"/>
      <c r="F44" s="120"/>
      <c r="G44" s="120"/>
      <c r="H44" s="120"/>
      <c r="I44" s="120"/>
      <c r="J44" s="120"/>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6"/>
    </row>
    <row r="45" spans="2:40" ht="13.5" hidden="1" customHeight="1" x14ac:dyDescent="0.25">
      <c r="B45" s="23"/>
      <c r="D45" s="119"/>
      <c r="E45" s="120"/>
      <c r="F45" s="120"/>
      <c r="G45" s="120"/>
      <c r="H45" s="120"/>
      <c r="I45" s="120"/>
      <c r="J45" s="120"/>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6"/>
    </row>
    <row r="46" spans="2:40" ht="13.5" hidden="1" customHeight="1" x14ac:dyDescent="0.25">
      <c r="B46" s="23"/>
      <c r="D46" s="119"/>
      <c r="E46" s="120"/>
      <c r="F46" s="120"/>
      <c r="G46" s="120"/>
      <c r="H46" s="120"/>
      <c r="I46" s="120"/>
      <c r="J46" s="120"/>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6"/>
    </row>
    <row r="47" spans="2:40" ht="13.5" hidden="1" customHeight="1" x14ac:dyDescent="0.25">
      <c r="B47" s="23"/>
      <c r="D47" s="119"/>
      <c r="E47" s="120"/>
      <c r="F47" s="120"/>
      <c r="G47" s="120"/>
      <c r="H47" s="120"/>
      <c r="I47" s="120"/>
      <c r="J47" s="120"/>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6"/>
    </row>
    <row r="48" spans="2:40" ht="13.5" hidden="1" customHeight="1" x14ac:dyDescent="0.25">
      <c r="B48" s="23"/>
      <c r="D48" s="119"/>
      <c r="E48" s="120"/>
      <c r="F48" s="120"/>
      <c r="G48" s="120"/>
      <c r="H48" s="120"/>
      <c r="I48" s="120"/>
      <c r="J48" s="120"/>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6"/>
    </row>
    <row r="49" spans="2:36" ht="15" hidden="1" x14ac:dyDescent="0.25">
      <c r="B49" s="23"/>
      <c r="D49" s="121"/>
      <c r="E49" s="122"/>
      <c r="F49" s="122"/>
      <c r="G49" s="122"/>
      <c r="H49" s="122"/>
      <c r="I49" s="122"/>
      <c r="J49" s="122"/>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8"/>
    </row>
    <row r="50" spans="2:36" ht="15" x14ac:dyDescent="0.25">
      <c r="B50" s="28"/>
      <c r="C50" s="28"/>
      <c r="D50" s="28"/>
      <c r="E50" s="28"/>
      <c r="F50" s="28"/>
      <c r="G50" s="28"/>
      <c r="H50" s="28"/>
      <c r="I50" s="28"/>
      <c r="J50" s="28"/>
      <c r="K50" s="28"/>
      <c r="L50" s="25"/>
      <c r="M50" s="26"/>
      <c r="N50" s="26"/>
      <c r="O50" s="26"/>
      <c r="P50" s="26"/>
      <c r="Q50" s="26"/>
      <c r="R50" s="26"/>
      <c r="S50" s="26"/>
      <c r="T50" s="26"/>
      <c r="U50" s="26"/>
      <c r="V50" s="26"/>
      <c r="W50" s="26"/>
      <c r="X50" s="26"/>
      <c r="Y50" s="26"/>
      <c r="Z50" s="26"/>
      <c r="AA50" s="26"/>
      <c r="AB50" s="26"/>
      <c r="AC50" s="26"/>
      <c r="AD50" s="26"/>
      <c r="AE50" s="26"/>
      <c r="AF50" s="26"/>
      <c r="AG50" s="26"/>
      <c r="AH50" s="26"/>
      <c r="AI50" s="26"/>
      <c r="AJ50" s="26"/>
    </row>
    <row r="51" spans="2:36" hidden="1" x14ac:dyDescent="0.25">
      <c r="B51" s="23"/>
    </row>
    <row r="52" spans="2:36" ht="18.75" hidden="1" x14ac:dyDescent="0.25">
      <c r="B52" s="23"/>
      <c r="D52" s="9" t="s">
        <v>763</v>
      </c>
    </row>
    <row r="53" spans="2:36" ht="5.25" hidden="1" customHeight="1" x14ac:dyDescent="0.25">
      <c r="B53" s="23"/>
    </row>
    <row r="54" spans="2:36" ht="20.100000000000001" hidden="1" customHeight="1" x14ac:dyDescent="0.25">
      <c r="B54" s="23"/>
      <c r="D54" s="109" t="s">
        <v>764</v>
      </c>
      <c r="E54" s="110"/>
      <c r="F54" s="110"/>
      <c r="G54" s="110"/>
      <c r="H54" s="110"/>
      <c r="I54" s="110"/>
      <c r="J54" s="110"/>
      <c r="K54" s="110"/>
      <c r="L54" s="31"/>
      <c r="M54" s="113"/>
      <c r="N54" s="113"/>
      <c r="O54" s="113"/>
      <c r="P54" s="113"/>
      <c r="Q54" s="113"/>
      <c r="R54" s="113"/>
      <c r="S54" s="113"/>
      <c r="T54" s="114"/>
      <c r="U54" s="10"/>
      <c r="V54" s="10"/>
      <c r="W54" s="10"/>
      <c r="X54" s="10"/>
      <c r="Y54" s="138" t="s">
        <v>766</v>
      </c>
      <c r="Z54" s="139"/>
      <c r="AA54" s="139"/>
      <c r="AB54" s="139"/>
      <c r="AC54" s="80">
        <f>M54+M56</f>
        <v>0</v>
      </c>
      <c r="AD54" s="80"/>
      <c r="AE54" s="80"/>
      <c r="AF54" s="80"/>
      <c r="AG54" s="80"/>
      <c r="AH54" s="80"/>
      <c r="AI54" s="80"/>
      <c r="AJ54" s="81"/>
    </row>
    <row r="55" spans="2:36" ht="5.0999999999999996" hidden="1" customHeight="1" x14ac:dyDescent="0.25">
      <c r="B55" s="23"/>
      <c r="Y55" s="51"/>
      <c r="Z55" s="51"/>
      <c r="AA55" s="51"/>
      <c r="AB55" s="51"/>
      <c r="AC55" s="52"/>
      <c r="AD55" s="52"/>
      <c r="AE55" s="52"/>
      <c r="AF55" s="52"/>
      <c r="AG55" s="52"/>
      <c r="AH55" s="52"/>
      <c r="AI55" s="52"/>
      <c r="AJ55" s="52"/>
    </row>
    <row r="56" spans="2:36" ht="20.100000000000001" hidden="1" customHeight="1" x14ac:dyDescent="0.25">
      <c r="B56" s="23"/>
      <c r="C56" s="11" t="s">
        <v>765</v>
      </c>
      <c r="D56" s="111" t="s">
        <v>765</v>
      </c>
      <c r="E56" s="112"/>
      <c r="F56" s="112"/>
      <c r="G56" s="112"/>
      <c r="H56" s="112"/>
      <c r="I56" s="112"/>
      <c r="J56" s="112"/>
      <c r="K56" s="112"/>
      <c r="L56" s="30"/>
      <c r="M56" s="113"/>
      <c r="N56" s="113"/>
      <c r="O56" s="113"/>
      <c r="P56" s="113"/>
      <c r="Q56" s="113"/>
      <c r="R56" s="113"/>
      <c r="S56" s="113"/>
      <c r="T56" s="114"/>
      <c r="Y56" s="85" t="s">
        <v>2068</v>
      </c>
      <c r="Z56" s="86"/>
      <c r="AA56" s="86"/>
      <c r="AB56" s="86"/>
      <c r="AC56" s="86"/>
      <c r="AD56" s="86"/>
      <c r="AE56" s="86"/>
      <c r="AF56" s="82"/>
      <c r="AG56" s="82"/>
      <c r="AH56" s="83"/>
      <c r="AI56" s="83"/>
      <c r="AJ56" s="84"/>
    </row>
    <row r="57" spans="2:36" ht="4.5" hidden="1" customHeight="1" x14ac:dyDescent="0.25">
      <c r="B57" s="23"/>
    </row>
    <row r="58" spans="2:36" hidden="1" x14ac:dyDescent="0.25">
      <c r="B58" s="23"/>
      <c r="K58" s="93" t="s">
        <v>17</v>
      </c>
      <c r="L58" s="93"/>
      <c r="N58" s="93" t="s">
        <v>18</v>
      </c>
      <c r="O58" s="93"/>
      <c r="P58" s="93"/>
      <c r="S58" s="93" t="s">
        <v>19</v>
      </c>
      <c r="T58" s="93"/>
      <c r="U58" s="93"/>
      <c r="V58" s="93"/>
      <c r="W58" s="93"/>
      <c r="X58" s="93"/>
      <c r="Z58" s="93" t="s">
        <v>20</v>
      </c>
      <c r="AA58" s="93"/>
      <c r="AB58" s="93"/>
      <c r="AC58" s="93"/>
    </row>
    <row r="59" spans="2:36" ht="2.1" hidden="1" customHeight="1" x14ac:dyDescent="0.25">
      <c r="B59" s="23"/>
    </row>
    <row r="60" spans="2:36" ht="15" hidden="1" x14ac:dyDescent="0.25">
      <c r="B60" s="23"/>
      <c r="D60" s="159" t="s">
        <v>2090</v>
      </c>
      <c r="E60" s="160"/>
      <c r="F60" s="160"/>
      <c r="G60" s="160"/>
      <c r="H60" s="160"/>
      <c r="I60" s="160"/>
      <c r="J60" s="161"/>
      <c r="K60" s="162"/>
      <c r="L60" s="162"/>
      <c r="N60" s="73"/>
      <c r="O60" s="73"/>
      <c r="P60" s="73"/>
    </row>
    <row r="61" spans="2:36" ht="2.1" hidden="1" customHeight="1" x14ac:dyDescent="0.25">
      <c r="B61" s="23"/>
      <c r="D61" s="36"/>
      <c r="E61" s="4"/>
      <c r="F61" s="4"/>
      <c r="G61" s="4"/>
      <c r="H61" s="4"/>
      <c r="I61" s="4"/>
      <c r="J61" s="60"/>
      <c r="N61" s="59"/>
      <c r="O61" s="59"/>
      <c r="P61" s="59"/>
      <c r="S61" s="59"/>
      <c r="T61" s="59"/>
      <c r="U61" s="59"/>
      <c r="V61" s="59"/>
    </row>
    <row r="62" spans="2:36" ht="15" hidden="1" x14ac:dyDescent="0.25">
      <c r="B62" s="23"/>
      <c r="D62" s="159" t="s">
        <v>2091</v>
      </c>
      <c r="E62" s="160"/>
      <c r="F62" s="160"/>
      <c r="G62" s="160"/>
      <c r="H62" s="160"/>
      <c r="I62" s="160"/>
      <c r="J62" s="161"/>
      <c r="K62" s="162"/>
      <c r="L62" s="162"/>
      <c r="N62" s="73"/>
      <c r="O62" s="73"/>
      <c r="P62" s="73"/>
      <c r="S62" s="73"/>
      <c r="T62" s="73"/>
      <c r="U62" s="73"/>
      <c r="V62" s="73"/>
      <c r="W62" s="73"/>
      <c r="X62" s="73"/>
      <c r="Z62" s="73"/>
      <c r="AA62" s="73"/>
      <c r="AB62" s="73"/>
      <c r="AC62" s="73"/>
    </row>
    <row r="63" spans="2:36" ht="2.1" hidden="1" customHeight="1" x14ac:dyDescent="0.25">
      <c r="B63" s="23"/>
      <c r="D63" s="36"/>
      <c r="E63" s="4"/>
      <c r="F63" s="4"/>
      <c r="G63" s="4"/>
      <c r="H63" s="4"/>
      <c r="I63" s="4"/>
      <c r="J63" s="60"/>
      <c r="N63" s="59"/>
      <c r="O63" s="59"/>
      <c r="P63" s="59"/>
      <c r="S63" s="59"/>
      <c r="T63" s="59"/>
      <c r="U63" s="59"/>
      <c r="V63" s="59"/>
    </row>
    <row r="64" spans="2:36" ht="15" hidden="1" x14ac:dyDescent="0.25">
      <c r="B64" s="23"/>
      <c r="D64" s="159" t="s">
        <v>2092</v>
      </c>
      <c r="E64" s="160"/>
      <c r="F64" s="160"/>
      <c r="G64" s="160"/>
      <c r="H64" s="160"/>
      <c r="I64" s="160"/>
      <c r="J64" s="161"/>
      <c r="K64" s="162"/>
      <c r="L64" s="162"/>
      <c r="N64" s="73"/>
      <c r="O64" s="73"/>
      <c r="P64" s="73"/>
      <c r="S64" s="73"/>
      <c r="T64" s="73"/>
      <c r="U64" s="73"/>
      <c r="V64" s="73"/>
      <c r="W64" s="73"/>
      <c r="X64" s="73"/>
      <c r="Z64" s="73"/>
      <c r="AA64" s="73"/>
      <c r="AB64" s="73"/>
      <c r="AC64" s="73"/>
    </row>
    <row r="65" spans="2:37" ht="2.1" hidden="1" customHeight="1" x14ac:dyDescent="0.25">
      <c r="B65" s="23"/>
      <c r="D65" s="36"/>
      <c r="E65" s="4"/>
      <c r="F65" s="4"/>
      <c r="G65" s="4"/>
      <c r="H65" s="4"/>
      <c r="I65" s="4"/>
      <c r="J65" s="60"/>
      <c r="N65" s="59"/>
      <c r="O65" s="59"/>
      <c r="P65" s="59"/>
      <c r="S65" s="59"/>
      <c r="T65" s="59"/>
      <c r="U65" s="59"/>
      <c r="V65" s="59"/>
    </row>
    <row r="66" spans="2:37" ht="15" hidden="1" x14ac:dyDescent="0.25">
      <c r="B66" s="23"/>
      <c r="D66" s="159" t="s">
        <v>2093</v>
      </c>
      <c r="E66" s="160"/>
      <c r="F66" s="160"/>
      <c r="G66" s="160"/>
      <c r="H66" s="160"/>
      <c r="I66" s="160"/>
      <c r="J66" s="161"/>
      <c r="K66" s="162"/>
      <c r="L66" s="162"/>
      <c r="N66" s="73"/>
      <c r="O66" s="73"/>
      <c r="P66" s="73"/>
    </row>
    <row r="67" spans="2:37" ht="5.0999999999999996" hidden="1" customHeight="1" x14ac:dyDescent="0.25">
      <c r="B67" s="23"/>
    </row>
    <row r="68" spans="2:37" hidden="1" x14ac:dyDescent="0.25">
      <c r="B68" s="23"/>
    </row>
    <row r="69" spans="2:37" ht="18.75" x14ac:dyDescent="0.25">
      <c r="B69" s="23"/>
      <c r="D69" s="9" t="s">
        <v>2463</v>
      </c>
    </row>
    <row r="70" spans="2:37" ht="5.0999999999999996" customHeight="1" x14ac:dyDescent="0.25">
      <c r="B70" s="23"/>
    </row>
    <row r="71" spans="2:37" ht="18.75" customHeight="1" x14ac:dyDescent="0.25">
      <c r="B71" s="23"/>
      <c r="D71" s="155" t="s">
        <v>2686</v>
      </c>
      <c r="E71" s="156"/>
      <c r="F71" s="156"/>
      <c r="G71" s="156"/>
      <c r="H71" s="156"/>
      <c r="I71" s="156"/>
      <c r="J71" s="156"/>
      <c r="K71" s="156"/>
      <c r="L71" s="156"/>
      <c r="M71" s="156"/>
      <c r="N71" s="156"/>
      <c r="O71" s="156"/>
      <c r="P71" s="156"/>
      <c r="Q71" s="156"/>
      <c r="R71" s="156"/>
      <c r="S71" s="157"/>
      <c r="T71" s="157"/>
      <c r="U71" s="157"/>
      <c r="V71" s="157"/>
      <c r="W71" s="157"/>
      <c r="X71" s="157"/>
      <c r="Y71" s="157"/>
      <c r="Z71" s="157"/>
      <c r="AA71" s="157"/>
      <c r="AB71" s="157"/>
      <c r="AC71" s="157"/>
      <c r="AD71" s="157"/>
      <c r="AE71" s="157"/>
      <c r="AF71" s="157"/>
      <c r="AG71" s="157"/>
      <c r="AH71" s="157"/>
      <c r="AI71" s="157"/>
      <c r="AJ71" s="158"/>
    </row>
    <row r="72" spans="2:37" ht="5.0999999999999996" customHeight="1" x14ac:dyDescent="0.25">
      <c r="B72" s="23"/>
      <c r="D72" s="9"/>
    </row>
    <row r="73" spans="2:37" ht="20.100000000000001" customHeight="1" x14ac:dyDescent="0.25">
      <c r="B73" s="23"/>
      <c r="D73" s="96" t="s">
        <v>2684</v>
      </c>
      <c r="E73" s="97"/>
      <c r="F73" s="97"/>
      <c r="G73" s="97"/>
      <c r="H73" s="97"/>
      <c r="I73" s="97"/>
      <c r="J73" s="97"/>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2"/>
    </row>
    <row r="74" spans="2:37" ht="3" customHeight="1" x14ac:dyDescent="0.25">
      <c r="B74" s="23"/>
      <c r="D74" s="33"/>
      <c r="E74" s="4"/>
      <c r="F74" s="4"/>
      <c r="G74" s="4"/>
      <c r="H74" s="4"/>
      <c r="I74" s="4"/>
      <c r="J74" s="4"/>
      <c r="K74" s="4"/>
      <c r="L74" s="4"/>
      <c r="M74" s="4"/>
    </row>
    <row r="75" spans="2:37" ht="20.100000000000001" customHeight="1" x14ac:dyDescent="0.25">
      <c r="B75" s="23"/>
      <c r="D75" s="94" t="s">
        <v>2682</v>
      </c>
      <c r="E75" s="95"/>
      <c r="F75" s="95"/>
      <c r="G75" s="87"/>
      <c r="H75" s="87"/>
      <c r="I75" s="87"/>
      <c r="J75" s="87"/>
      <c r="K75" s="87"/>
      <c r="L75" s="88"/>
      <c r="M75" s="96" t="s">
        <v>2683</v>
      </c>
      <c r="N75" s="97"/>
      <c r="O75" s="53"/>
      <c r="P75" s="91"/>
      <c r="Q75" s="91"/>
      <c r="R75" s="91"/>
      <c r="S75" s="91"/>
      <c r="T75" s="91"/>
      <c r="U75" s="91"/>
      <c r="V75" s="91"/>
      <c r="W75" s="92"/>
      <c r="X75" s="89" t="s">
        <v>775</v>
      </c>
      <c r="Y75" s="90"/>
      <c r="Z75" s="90"/>
      <c r="AA75" s="90"/>
      <c r="AB75" s="90"/>
      <c r="AC75" s="90"/>
      <c r="AD75" s="257"/>
      <c r="AE75" s="257"/>
      <c r="AF75" s="257"/>
      <c r="AG75" s="257"/>
      <c r="AH75" s="257"/>
      <c r="AI75" s="257"/>
      <c r="AJ75" s="258"/>
      <c r="AK75" s="46"/>
    </row>
    <row r="76" spans="2:37" ht="3" customHeight="1" x14ac:dyDescent="0.25">
      <c r="B76" s="23"/>
      <c r="D76" s="33"/>
      <c r="E76" s="4"/>
      <c r="F76" s="4"/>
      <c r="G76" s="4"/>
      <c r="H76" s="4"/>
      <c r="I76" s="4"/>
      <c r="J76" s="4"/>
      <c r="K76" s="4"/>
      <c r="L76" s="4"/>
      <c r="M76" s="4"/>
    </row>
    <row r="77" spans="2:37" ht="20.100000000000001" customHeight="1" x14ac:dyDescent="0.25">
      <c r="B77" s="23"/>
      <c r="D77" s="96" t="s">
        <v>2685</v>
      </c>
      <c r="E77" s="97"/>
      <c r="F77" s="97"/>
      <c r="G77" s="97"/>
      <c r="H77" s="97"/>
      <c r="I77" s="97"/>
      <c r="J77" s="97"/>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2"/>
    </row>
    <row r="78" spans="2:37" ht="3" customHeight="1" x14ac:dyDescent="0.25">
      <c r="B78" s="23"/>
      <c r="D78" s="33"/>
      <c r="E78" s="4"/>
      <c r="F78" s="4"/>
      <c r="G78" s="4"/>
      <c r="H78" s="4"/>
      <c r="I78" s="4"/>
      <c r="J78" s="4"/>
      <c r="K78" s="4"/>
      <c r="L78" s="4"/>
      <c r="M78" s="4"/>
    </row>
    <row r="79" spans="2:37" ht="20.100000000000001" customHeight="1" x14ac:dyDescent="0.25">
      <c r="B79" s="23"/>
      <c r="D79" s="96" t="s">
        <v>2682</v>
      </c>
      <c r="E79" s="97"/>
      <c r="F79" s="97"/>
      <c r="G79" s="87"/>
      <c r="H79" s="87"/>
      <c r="I79" s="87"/>
      <c r="J79" s="87"/>
      <c r="K79" s="87"/>
      <c r="L79" s="88"/>
      <c r="M79" s="96" t="s">
        <v>2683</v>
      </c>
      <c r="N79" s="97"/>
      <c r="O79" s="53"/>
      <c r="P79" s="91"/>
      <c r="Q79" s="91"/>
      <c r="R79" s="91"/>
      <c r="S79" s="91"/>
      <c r="T79" s="91"/>
      <c r="U79" s="91"/>
      <c r="V79" s="91"/>
      <c r="W79" s="92"/>
      <c r="X79" s="89" t="s">
        <v>775</v>
      </c>
      <c r="Y79" s="90"/>
      <c r="Z79" s="90"/>
      <c r="AA79" s="90"/>
      <c r="AB79" s="90"/>
      <c r="AC79" s="90"/>
      <c r="AD79" s="257"/>
      <c r="AE79" s="257"/>
      <c r="AF79" s="257"/>
      <c r="AG79" s="257"/>
      <c r="AH79" s="257"/>
      <c r="AI79" s="257"/>
      <c r="AJ79" s="258"/>
      <c r="AK79" s="46"/>
    </row>
    <row r="80" spans="2:37" ht="20.100000000000001" customHeight="1" x14ac:dyDescent="0.25">
      <c r="B80" s="23"/>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2:36" ht="20.100000000000001" customHeight="1" x14ac:dyDescent="0.25">
      <c r="B81" s="23"/>
      <c r="C81" s="32"/>
      <c r="D81" s="9" t="s">
        <v>2464</v>
      </c>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row>
    <row r="82" spans="2:36" ht="5.0999999999999996" customHeight="1" x14ac:dyDescent="0.25">
      <c r="B82" s="23"/>
    </row>
    <row r="83" spans="2:36" ht="15.75" customHeight="1" x14ac:dyDescent="0.25">
      <c r="B83" s="23"/>
      <c r="D83" s="163" t="s">
        <v>1431</v>
      </c>
      <c r="E83" s="142"/>
      <c r="F83" s="142"/>
      <c r="G83" s="142"/>
      <c r="H83" s="142"/>
      <c r="I83" s="142"/>
      <c r="J83" s="142"/>
      <c r="K83" s="142"/>
      <c r="L83" s="142"/>
      <c r="M83" s="142"/>
      <c r="N83" s="142"/>
      <c r="O83" s="54"/>
      <c r="P83" s="150"/>
      <c r="Q83" s="142" t="s">
        <v>767</v>
      </c>
      <c r="R83" s="142"/>
      <c r="S83" s="142"/>
      <c r="T83" s="142"/>
      <c r="U83" s="142"/>
      <c r="V83" s="142"/>
      <c r="W83" s="142"/>
      <c r="X83" s="142"/>
      <c r="Y83" s="142"/>
      <c r="Z83" s="142"/>
      <c r="AA83" s="142"/>
      <c r="AB83" s="142"/>
      <c r="AC83" s="142"/>
      <c r="AD83" s="142"/>
      <c r="AE83" s="142"/>
      <c r="AF83" s="142"/>
      <c r="AG83" s="142"/>
      <c r="AH83" s="142"/>
      <c r="AI83" s="142"/>
      <c r="AJ83" s="143"/>
    </row>
    <row r="84" spans="2:36" ht="15" customHeight="1" x14ac:dyDescent="0.25">
      <c r="B84" s="23"/>
      <c r="D84" s="164"/>
      <c r="E84" s="144"/>
      <c r="F84" s="144"/>
      <c r="G84" s="144"/>
      <c r="H84" s="144"/>
      <c r="I84" s="144"/>
      <c r="J84" s="144"/>
      <c r="K84" s="144"/>
      <c r="L84" s="144"/>
      <c r="M84" s="144"/>
      <c r="N84" s="144"/>
      <c r="O84" s="55"/>
      <c r="P84" s="151"/>
      <c r="Q84" s="144"/>
      <c r="R84" s="144"/>
      <c r="S84" s="144"/>
      <c r="T84" s="144"/>
      <c r="U84" s="144"/>
      <c r="V84" s="144"/>
      <c r="W84" s="144"/>
      <c r="X84" s="144"/>
      <c r="Y84" s="144"/>
      <c r="Z84" s="144"/>
      <c r="AA84" s="144"/>
      <c r="AB84" s="144"/>
      <c r="AC84" s="144"/>
      <c r="AD84" s="144"/>
      <c r="AE84" s="144"/>
      <c r="AF84" s="144"/>
      <c r="AG84" s="144"/>
      <c r="AH84" s="144"/>
      <c r="AI84" s="144"/>
      <c r="AJ84" s="145"/>
    </row>
    <row r="85" spans="2:36" ht="15.75" customHeight="1" x14ac:dyDescent="0.25">
      <c r="B85" s="23"/>
      <c r="D85" s="165"/>
      <c r="E85" s="146"/>
      <c r="F85" s="146"/>
      <c r="G85" s="146"/>
      <c r="H85" s="146"/>
      <c r="I85" s="146"/>
      <c r="J85" s="146"/>
      <c r="K85" s="146"/>
      <c r="L85" s="146"/>
      <c r="M85" s="146"/>
      <c r="N85" s="146"/>
      <c r="O85" s="56"/>
      <c r="P85" s="152"/>
      <c r="Q85" s="146"/>
      <c r="R85" s="146"/>
      <c r="S85" s="146"/>
      <c r="T85" s="146"/>
      <c r="U85" s="146"/>
      <c r="V85" s="146"/>
      <c r="W85" s="146"/>
      <c r="X85" s="146"/>
      <c r="Y85" s="146"/>
      <c r="Z85" s="146"/>
      <c r="AA85" s="146"/>
      <c r="AB85" s="146"/>
      <c r="AC85" s="146"/>
      <c r="AD85" s="146"/>
      <c r="AE85" s="146"/>
      <c r="AF85" s="146"/>
      <c r="AG85" s="146"/>
      <c r="AH85" s="146"/>
      <c r="AI85" s="146"/>
      <c r="AJ85" s="147"/>
    </row>
    <row r="86" spans="2:36" ht="4.5" customHeight="1" x14ac:dyDescent="0.25">
      <c r="B86" s="23"/>
      <c r="D86" s="13"/>
    </row>
    <row r="87" spans="2:36" x14ac:dyDescent="0.25">
      <c r="B87" s="23"/>
      <c r="D87" s="13"/>
    </row>
    <row r="88" spans="2:36" x14ac:dyDescent="0.25">
      <c r="B88" s="23"/>
      <c r="D88" s="12" t="s">
        <v>2465</v>
      </c>
    </row>
    <row r="89" spans="2:36" ht="5.25" customHeight="1" x14ac:dyDescent="0.25">
      <c r="B89" s="23"/>
    </row>
    <row r="90" spans="2:36" s="46" customFormat="1" ht="20.100000000000001" customHeight="1" x14ac:dyDescent="0.25">
      <c r="B90" s="23"/>
      <c r="D90" s="140" t="s">
        <v>768</v>
      </c>
      <c r="E90" s="141"/>
      <c r="F90" s="141"/>
      <c r="G90" s="141"/>
      <c r="H90" s="130"/>
      <c r="I90" s="130"/>
      <c r="J90" s="130"/>
      <c r="K90" s="130"/>
      <c r="L90" s="131"/>
      <c r="M90" s="100" t="str">
        <f>IFERROR(VLOOKUP(H90,Plan3!$S:$T,2,FALSE),"TLH não cadastrado")</f>
        <v>EMPREITEIRA</v>
      </c>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2"/>
    </row>
    <row r="91" spans="2:36" ht="5.0999999999999996" customHeight="1" x14ac:dyDescent="0.25">
      <c r="B91" s="23"/>
    </row>
    <row r="92" spans="2:36" s="46" customFormat="1" ht="20.100000000000001" customHeight="1" x14ac:dyDescent="0.25">
      <c r="B92" s="23"/>
      <c r="D92" s="140" t="s">
        <v>771</v>
      </c>
      <c r="E92" s="141"/>
      <c r="F92" s="141"/>
      <c r="G92" s="141"/>
      <c r="H92" s="153"/>
      <c r="I92" s="153"/>
      <c r="J92" s="153"/>
      <c r="K92" s="153"/>
      <c r="L92" s="154"/>
      <c r="M92" s="98" t="s">
        <v>770</v>
      </c>
      <c r="N92" s="99"/>
      <c r="O92" s="99"/>
      <c r="P92" s="99"/>
      <c r="Q92" s="148"/>
      <c r="R92" s="148"/>
      <c r="S92" s="148"/>
      <c r="T92" s="148"/>
      <c r="U92" s="148"/>
      <c r="V92" s="148"/>
      <c r="W92" s="149"/>
      <c r="X92" s="98" t="s">
        <v>772</v>
      </c>
      <c r="Y92" s="99"/>
      <c r="Z92" s="99"/>
      <c r="AA92" s="99"/>
      <c r="AB92" s="130"/>
      <c r="AC92" s="130"/>
      <c r="AD92" s="130"/>
      <c r="AE92" s="130"/>
      <c r="AF92" s="130"/>
      <c r="AG92" s="130"/>
      <c r="AH92" s="130"/>
      <c r="AI92" s="130"/>
      <c r="AJ92" s="131"/>
    </row>
    <row r="93" spans="2:36" ht="4.5" customHeight="1" x14ac:dyDescent="0.25">
      <c r="B93" s="23"/>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row>
    <row r="94" spans="2:36" x14ac:dyDescent="0.25">
      <c r="B94" s="23"/>
    </row>
    <row r="95" spans="2:36" x14ac:dyDescent="0.25">
      <c r="B95" s="23"/>
      <c r="D95" s="229" t="s">
        <v>2466</v>
      </c>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row>
    <row r="96" spans="2:36" ht="5.0999999999999996" customHeight="1" x14ac:dyDescent="0.25">
      <c r="B96" s="23"/>
    </row>
    <row r="97" spans="2:36" s="46" customFormat="1" ht="20.100000000000001" customHeight="1" x14ac:dyDescent="0.25">
      <c r="B97" s="23"/>
      <c r="D97" s="127" t="s">
        <v>1434</v>
      </c>
      <c r="E97" s="115"/>
      <c r="F97" s="115"/>
      <c r="G97" s="115"/>
      <c r="H97" s="115"/>
      <c r="I97" s="115"/>
      <c r="J97" s="116"/>
      <c r="K97" s="243" t="s">
        <v>1436</v>
      </c>
      <c r="L97" s="244"/>
      <c r="M97" s="244"/>
      <c r="N97" s="244"/>
      <c r="O97" s="244"/>
      <c r="P97" s="244"/>
      <c r="Q97" s="244"/>
      <c r="R97" s="244"/>
      <c r="S97" s="244"/>
      <c r="T97" s="245"/>
      <c r="U97" s="187" t="s">
        <v>773</v>
      </c>
      <c r="V97" s="188"/>
      <c r="W97" s="188"/>
      <c r="X97" s="188"/>
      <c r="Y97" s="188"/>
      <c r="Z97" s="188"/>
      <c r="AA97" s="188"/>
      <c r="AB97" s="188"/>
      <c r="AC97" s="188"/>
      <c r="AD97" s="248"/>
      <c r="AE97" s="248"/>
      <c r="AF97" s="248"/>
      <c r="AG97" s="248"/>
      <c r="AH97" s="248"/>
      <c r="AI97" s="248"/>
      <c r="AJ97" s="249"/>
    </row>
    <row r="98" spans="2:36" ht="5.0999999999999996" customHeight="1" x14ac:dyDescent="0.25">
      <c r="B98" s="23"/>
    </row>
    <row r="99" spans="2:36" s="46" customFormat="1" ht="20.100000000000001" customHeight="1" x14ac:dyDescent="0.25">
      <c r="B99" s="23"/>
      <c r="D99" s="109" t="s">
        <v>2687</v>
      </c>
      <c r="E99" s="110"/>
      <c r="F99" s="110"/>
      <c r="G99" s="110"/>
      <c r="H99" s="110"/>
      <c r="I99" s="110"/>
      <c r="J99" s="110"/>
      <c r="K99" s="110"/>
      <c r="L99" s="110"/>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40"/>
    </row>
    <row r="100" spans="2:36" ht="5.0999999999999996" customHeight="1" x14ac:dyDescent="0.25">
      <c r="B100" s="23"/>
    </row>
    <row r="101" spans="2:36" s="46" customFormat="1" ht="20.100000000000001" customHeight="1" x14ac:dyDescent="0.25">
      <c r="B101" s="23"/>
      <c r="D101" s="250" t="s">
        <v>2688</v>
      </c>
      <c r="E101" s="251"/>
      <c r="F101" s="251"/>
      <c r="G101" s="252"/>
      <c r="H101" s="252"/>
      <c r="I101" s="252"/>
      <c r="J101" s="252"/>
      <c r="K101" s="252"/>
      <c r="L101" s="252"/>
      <c r="M101" s="252"/>
      <c r="N101" s="252"/>
      <c r="O101" s="252"/>
      <c r="P101" s="252"/>
      <c r="Q101" s="252"/>
      <c r="R101" s="253"/>
    </row>
    <row r="102" spans="2:36" ht="5.0999999999999996" customHeight="1" x14ac:dyDescent="0.25">
      <c r="B102" s="23"/>
    </row>
    <row r="103" spans="2:36" s="47" customFormat="1" ht="20.100000000000001" hidden="1" customHeight="1" x14ac:dyDescent="0.25">
      <c r="B103" s="23"/>
      <c r="D103" s="241" t="s">
        <v>774</v>
      </c>
      <c r="E103" s="242"/>
      <c r="F103" s="242"/>
      <c r="G103" s="242"/>
      <c r="H103" s="242"/>
      <c r="I103" s="242"/>
      <c r="J103" s="246"/>
      <c r="K103" s="246"/>
      <c r="L103" s="246"/>
      <c r="M103" s="246"/>
      <c r="N103" s="247"/>
      <c r="O103" s="241" t="s">
        <v>775</v>
      </c>
      <c r="P103" s="242"/>
      <c r="Q103" s="242"/>
      <c r="R103" s="242"/>
      <c r="S103" s="246"/>
      <c r="T103" s="246"/>
      <c r="U103" s="246"/>
      <c r="V103" s="246"/>
      <c r="W103" s="246"/>
      <c r="X103" s="246"/>
      <c r="Y103" s="247"/>
      <c r="Z103" s="241" t="s">
        <v>1430</v>
      </c>
      <c r="AA103" s="242"/>
      <c r="AB103" s="242"/>
      <c r="AC103" s="242"/>
      <c r="AD103" s="242"/>
      <c r="AE103" s="242"/>
      <c r="AF103" s="246"/>
      <c r="AG103" s="246"/>
      <c r="AH103" s="246"/>
      <c r="AI103" s="246"/>
      <c r="AJ103" s="247"/>
    </row>
    <row r="104" spans="2:36" ht="5.0999999999999996" hidden="1" customHeight="1" x14ac:dyDescent="0.25">
      <c r="B104" s="23"/>
    </row>
    <row r="105" spans="2:36" s="46" customFormat="1" ht="20.100000000000001" customHeight="1" x14ac:dyDescent="0.25">
      <c r="B105" s="23"/>
      <c r="D105" s="100" t="s">
        <v>776</v>
      </c>
      <c r="E105" s="101"/>
      <c r="F105" s="101"/>
      <c r="G105" s="101"/>
      <c r="H105" s="101"/>
      <c r="I105" s="101"/>
      <c r="J105" s="101"/>
      <c r="K105" s="101"/>
      <c r="L105" s="101"/>
      <c r="M105" s="101"/>
      <c r="N105" s="101"/>
      <c r="O105" s="101"/>
      <c r="P105" s="101"/>
      <c r="Q105" s="102"/>
      <c r="R105" s="98" t="s">
        <v>769</v>
      </c>
      <c r="S105" s="99"/>
      <c r="T105" s="99"/>
      <c r="U105" s="99"/>
      <c r="V105" s="261"/>
      <c r="W105" s="264"/>
      <c r="X105" s="153"/>
      <c r="Y105" s="153"/>
      <c r="Z105" s="153"/>
      <c r="AA105" s="153"/>
      <c r="AB105" s="154"/>
      <c r="AC105" s="98" t="s">
        <v>777</v>
      </c>
      <c r="AD105" s="99"/>
      <c r="AE105" s="99"/>
      <c r="AF105" s="148"/>
      <c r="AG105" s="148"/>
      <c r="AH105" s="148"/>
      <c r="AI105" s="148"/>
      <c r="AJ105" s="149"/>
    </row>
    <row r="106" spans="2:36" ht="5.0999999999999996" customHeight="1" x14ac:dyDescent="0.25">
      <c r="B106" s="23"/>
    </row>
    <row r="107" spans="2:36" s="46" customFormat="1" ht="20.100000000000001" customHeight="1" x14ac:dyDescent="0.25">
      <c r="B107" s="23"/>
      <c r="D107" s="259" t="s">
        <v>2049</v>
      </c>
      <c r="E107" s="260"/>
      <c r="F107" s="260"/>
      <c r="G107" s="26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1"/>
    </row>
    <row r="108" spans="2:36" ht="5.0999999999999996" customHeight="1" x14ac:dyDescent="0.25">
      <c r="B108" s="23"/>
    </row>
    <row r="109" spans="2:36" s="46" customFormat="1" ht="20.100000000000001" hidden="1" customHeight="1" x14ac:dyDescent="0.25">
      <c r="B109" s="23"/>
      <c r="D109" s="259" t="s">
        <v>2089</v>
      </c>
      <c r="E109" s="260"/>
      <c r="F109" s="260"/>
      <c r="G109" s="26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1"/>
    </row>
    <row r="110" spans="2:36" ht="13.5" hidden="1" customHeight="1" x14ac:dyDescent="0.25">
      <c r="B110" s="23"/>
    </row>
    <row r="111" spans="2:36" ht="15" hidden="1" x14ac:dyDescent="0.25">
      <c r="B111" s="23"/>
      <c r="D111" s="160" t="s">
        <v>778</v>
      </c>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row>
    <row r="112" spans="2:36" ht="5.0999999999999996" hidden="1" customHeight="1" x14ac:dyDescent="0.25">
      <c r="B112" s="23"/>
    </row>
    <row r="113" spans="2:36" ht="20.100000000000001" hidden="1" customHeight="1" x14ac:dyDescent="0.25">
      <c r="B113" s="23"/>
      <c r="D113" s="184" t="s">
        <v>779</v>
      </c>
      <c r="E113" s="185"/>
      <c r="F113" s="185"/>
      <c r="G113" s="185"/>
      <c r="H113" s="185"/>
      <c r="I113" s="185"/>
      <c r="J113" s="185"/>
      <c r="K113" s="185"/>
      <c r="L113" s="185"/>
      <c r="M113" s="185"/>
      <c r="N113" s="185"/>
      <c r="O113" s="185"/>
      <c r="P113" s="186"/>
    </row>
    <row r="114" spans="2:36" ht="5.0999999999999996" hidden="1" customHeight="1" x14ac:dyDescent="0.25">
      <c r="B114" s="23"/>
    </row>
    <row r="115" spans="2:36" ht="20.100000000000001" hidden="1" customHeight="1" x14ac:dyDescent="0.25">
      <c r="B115" s="23"/>
      <c r="D115" s="127" t="s">
        <v>750</v>
      </c>
      <c r="E115" s="115"/>
      <c r="F115" s="115"/>
      <c r="G115" s="115"/>
      <c r="H115" s="115"/>
      <c r="I115" s="128"/>
      <c r="J115" s="128"/>
      <c r="K115" s="128"/>
      <c r="L115" s="128"/>
      <c r="M115" s="128"/>
      <c r="N115" s="128"/>
      <c r="O115" s="128"/>
      <c r="P115" s="128"/>
      <c r="Q115" s="128"/>
      <c r="R115" s="128"/>
      <c r="S115" s="128"/>
      <c r="T115" s="128"/>
      <c r="U115" s="128"/>
      <c r="V115" s="128"/>
      <c r="W115" s="128"/>
      <c r="X115" s="128"/>
      <c r="Y115" s="128"/>
      <c r="Z115" s="128"/>
      <c r="AA115" s="128"/>
      <c r="AB115" s="129"/>
      <c r="AC115" s="127" t="s">
        <v>751</v>
      </c>
      <c r="AD115" s="115"/>
      <c r="AE115" s="115"/>
      <c r="AF115" s="128"/>
      <c r="AG115" s="128"/>
      <c r="AH115" s="128"/>
      <c r="AI115" s="128"/>
      <c r="AJ115" s="129"/>
    </row>
    <row r="116" spans="2:36" ht="5.0999999999999996" hidden="1" customHeight="1" x14ac:dyDescent="0.25">
      <c r="B116" s="23"/>
      <c r="D116" s="25"/>
      <c r="E116" s="25"/>
      <c r="F116" s="25"/>
      <c r="G116" s="25"/>
      <c r="H116" s="25"/>
      <c r="I116" s="25"/>
      <c r="J116" s="25"/>
      <c r="K116" s="26"/>
      <c r="L116" s="26"/>
      <c r="M116" s="6"/>
      <c r="N116" s="6"/>
      <c r="O116" s="6"/>
      <c r="P116" s="6"/>
      <c r="Q116" s="6"/>
      <c r="R116" s="6"/>
      <c r="S116" s="6"/>
      <c r="T116" s="6"/>
      <c r="U116" s="6"/>
      <c r="V116" s="6"/>
      <c r="W116" s="6"/>
      <c r="X116" s="6"/>
      <c r="Y116" s="6"/>
      <c r="Z116" s="6"/>
      <c r="AA116" s="6"/>
      <c r="AC116" s="6"/>
      <c r="AD116" s="6"/>
      <c r="AE116" s="6"/>
      <c r="AF116" s="6"/>
      <c r="AG116" s="6"/>
      <c r="AI116" s="26"/>
      <c r="AJ116" s="26"/>
    </row>
    <row r="117" spans="2:36" ht="20.100000000000001" hidden="1" customHeight="1" x14ac:dyDescent="0.25">
      <c r="B117" s="23"/>
      <c r="D117" s="134" t="s">
        <v>755</v>
      </c>
      <c r="E117" s="135"/>
      <c r="F117" s="135"/>
      <c r="G117" s="135"/>
      <c r="H117" s="135"/>
      <c r="I117" s="128"/>
      <c r="J117" s="128"/>
      <c r="K117" s="128"/>
      <c r="L117" s="129"/>
      <c r="M117" s="187" t="s">
        <v>756</v>
      </c>
      <c r="N117" s="188"/>
      <c r="O117" s="188"/>
      <c r="P117" s="188"/>
      <c r="Q117" s="130"/>
      <c r="R117" s="130"/>
      <c r="S117" s="130"/>
      <c r="T117" s="130"/>
      <c r="U117" s="130"/>
      <c r="V117" s="130"/>
      <c r="W117" s="130"/>
      <c r="X117" s="130"/>
      <c r="Y117" s="130"/>
      <c r="Z117" s="130"/>
      <c r="AA117" s="130"/>
      <c r="AB117" s="131"/>
      <c r="AC117" s="127" t="s">
        <v>757</v>
      </c>
      <c r="AD117" s="115"/>
      <c r="AE117" s="115"/>
      <c r="AF117" s="136"/>
      <c r="AG117" s="136"/>
      <c r="AH117" s="136"/>
      <c r="AI117" s="136"/>
      <c r="AJ117" s="137"/>
    </row>
    <row r="118" spans="2:36" ht="5.0999999999999996" hidden="1" customHeight="1" x14ac:dyDescent="0.25">
      <c r="B118" s="23"/>
      <c r="D118" s="25"/>
      <c r="E118" s="25"/>
    </row>
    <row r="119" spans="2:36" ht="20.100000000000001" hidden="1" customHeight="1" x14ac:dyDescent="0.25">
      <c r="B119" s="23"/>
      <c r="D119" s="134" t="s">
        <v>760</v>
      </c>
      <c r="E119" s="135"/>
      <c r="F119" s="135"/>
      <c r="G119" s="135"/>
      <c r="H119" s="135"/>
      <c r="I119" s="132"/>
      <c r="J119" s="132"/>
      <c r="K119" s="132"/>
      <c r="L119" s="132"/>
      <c r="M119" s="132"/>
      <c r="N119" s="132"/>
      <c r="O119" s="132"/>
      <c r="P119" s="132"/>
      <c r="Q119" s="132"/>
      <c r="R119" s="132"/>
      <c r="S119" s="132"/>
      <c r="T119" s="132"/>
      <c r="U119" s="132"/>
      <c r="V119" s="132"/>
      <c r="W119" s="132"/>
      <c r="X119" s="132"/>
      <c r="Y119" s="132"/>
      <c r="Z119" s="132"/>
      <c r="AA119" s="132"/>
      <c r="AB119" s="133"/>
      <c r="AC119" s="127" t="s">
        <v>759</v>
      </c>
      <c r="AD119" s="115"/>
      <c r="AE119" s="115"/>
      <c r="AF119" s="115" t="s">
        <v>758</v>
      </c>
      <c r="AG119" s="115"/>
      <c r="AH119" s="115"/>
      <c r="AI119" s="115"/>
      <c r="AJ119" s="116"/>
    </row>
    <row r="120" spans="2:36" ht="8.25" hidden="1" customHeight="1" x14ac:dyDescent="0.25">
      <c r="B120" s="23"/>
    </row>
    <row r="121" spans="2:36" ht="5.0999999999999996" hidden="1" customHeight="1" x14ac:dyDescent="0.25">
      <c r="B121" s="24"/>
    </row>
    <row r="122" spans="2:36" ht="15" hidden="1" customHeight="1" x14ac:dyDescent="0.25">
      <c r="D122" s="230" t="s">
        <v>781</v>
      </c>
      <c r="E122" s="231"/>
      <c r="F122" s="231"/>
      <c r="G122" s="231"/>
      <c r="H122" s="231"/>
      <c r="I122" s="231"/>
      <c r="J122" s="231"/>
      <c r="K122" s="231"/>
      <c r="L122" s="231"/>
      <c r="M122" s="231"/>
      <c r="N122" s="231"/>
      <c r="O122" s="231"/>
      <c r="P122" s="231"/>
      <c r="Q122" s="231"/>
      <c r="R122" s="231"/>
      <c r="S122" s="231"/>
      <c r="T122" s="231"/>
      <c r="U122" s="231"/>
      <c r="V122" s="231"/>
      <c r="W122" s="231"/>
      <c r="X122" s="231"/>
      <c r="Y122" s="231"/>
      <c r="Z122" s="231"/>
      <c r="AA122" s="231"/>
      <c r="AB122" s="231"/>
      <c r="AC122" s="231"/>
      <c r="AD122" s="231"/>
      <c r="AE122" s="231"/>
      <c r="AF122" s="231"/>
      <c r="AG122" s="231"/>
      <c r="AH122" s="231"/>
      <c r="AI122" s="231"/>
      <c r="AJ122" s="232"/>
    </row>
    <row r="123" spans="2:36" ht="15.75" hidden="1" customHeight="1" x14ac:dyDescent="0.25">
      <c r="D123" s="233"/>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c r="AA123" s="234"/>
      <c r="AB123" s="234"/>
      <c r="AC123" s="234"/>
      <c r="AD123" s="234"/>
      <c r="AE123" s="234"/>
      <c r="AF123" s="234"/>
      <c r="AG123" s="234"/>
      <c r="AH123" s="234"/>
      <c r="AI123" s="234"/>
      <c r="AJ123" s="235"/>
    </row>
    <row r="124" spans="2:36" ht="15.75" hidden="1" customHeight="1" x14ac:dyDescent="0.25">
      <c r="D124" s="236"/>
      <c r="E124" s="237"/>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8"/>
    </row>
    <row r="125" spans="2:36" ht="5.25" hidden="1" customHeight="1" x14ac:dyDescent="0.25">
      <c r="B125" s="23"/>
    </row>
    <row r="126" spans="2:36" hidden="1" x14ac:dyDescent="0.25">
      <c r="B126" s="23"/>
    </row>
    <row r="127" spans="2:36" hidden="1" x14ac:dyDescent="0.25">
      <c r="B127" s="23"/>
      <c r="D127" s="229" t="s">
        <v>1438</v>
      </c>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c r="AA127" s="229"/>
      <c r="AB127" s="229"/>
      <c r="AC127" s="229"/>
      <c r="AD127" s="229"/>
      <c r="AE127" s="229"/>
      <c r="AF127" s="229"/>
      <c r="AG127" s="229"/>
      <c r="AH127" s="229"/>
      <c r="AI127" s="229"/>
      <c r="AJ127" s="229"/>
    </row>
    <row r="128" spans="2:36" ht="5.0999999999999996" hidden="1" customHeight="1" x14ac:dyDescent="0.25">
      <c r="B128" s="23"/>
      <c r="D128" s="36"/>
    </row>
    <row r="129" spans="2:36" hidden="1" x14ac:dyDescent="0.25">
      <c r="B129" s="23"/>
      <c r="D129" s="191" t="s">
        <v>1441</v>
      </c>
      <c r="E129" s="192"/>
      <c r="F129" s="192"/>
      <c r="G129" s="192"/>
      <c r="H129" s="192"/>
      <c r="I129" s="192"/>
      <c r="J129" s="192"/>
      <c r="K129" s="262" t="s">
        <v>2050</v>
      </c>
      <c r="L129" s="262"/>
      <c r="M129" s="262"/>
      <c r="N129" s="262"/>
      <c r="O129" s="263"/>
      <c r="P129" s="173" t="s">
        <v>1440</v>
      </c>
      <c r="Q129" s="174"/>
      <c r="R129" s="174"/>
      <c r="S129" s="172"/>
      <c r="T129" s="172"/>
      <c r="U129" s="172"/>
      <c r="V129" s="172"/>
      <c r="W129" s="172"/>
      <c r="X129" s="172"/>
      <c r="Y129" s="172"/>
      <c r="Z129" s="173" t="s">
        <v>1442</v>
      </c>
      <c r="AA129" s="174"/>
      <c r="AB129" s="174"/>
      <c r="AC129" s="174"/>
      <c r="AD129" s="225"/>
      <c r="AE129" s="225"/>
      <c r="AF129" s="225"/>
      <c r="AG129" s="225"/>
      <c r="AH129" s="225"/>
      <c r="AI129" s="225"/>
      <c r="AJ129" s="226"/>
    </row>
    <row r="130" spans="2:36" ht="5.0999999999999996" hidden="1" customHeight="1" x14ac:dyDescent="0.25">
      <c r="B130" s="23"/>
      <c r="D130"/>
    </row>
    <row r="131" spans="2:36" s="4" customFormat="1" hidden="1" x14ac:dyDescent="0.25">
      <c r="B131" s="23"/>
      <c r="D131" s="191" t="s">
        <v>1443</v>
      </c>
      <c r="E131" s="192"/>
      <c r="F131" s="192"/>
      <c r="G131" s="192"/>
      <c r="H131" s="192"/>
      <c r="I131" s="192"/>
      <c r="J131" s="192"/>
      <c r="K131" s="227" t="s">
        <v>1413</v>
      </c>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8"/>
    </row>
    <row r="132" spans="2:36" s="4" customFormat="1" ht="5.0999999999999996" hidden="1" customHeight="1" x14ac:dyDescent="0.25">
      <c r="B132" s="23"/>
      <c r="D132" s="36"/>
    </row>
    <row r="133" spans="2:36" s="4" customFormat="1" x14ac:dyDescent="0.25">
      <c r="B133" s="23"/>
      <c r="D133" s="191" t="s">
        <v>1439</v>
      </c>
      <c r="E133" s="192"/>
      <c r="F133" s="192"/>
      <c r="G133" s="192"/>
      <c r="H133" s="192"/>
      <c r="I133" s="192"/>
      <c r="J133" s="192"/>
      <c r="K133" s="265" t="s">
        <v>2462</v>
      </c>
      <c r="L133" s="265"/>
      <c r="M133" s="265"/>
      <c r="N133" s="265"/>
      <c r="O133" s="265"/>
      <c r="P133" s="265"/>
      <c r="Q133" s="265"/>
      <c r="R133" s="265"/>
      <c r="S133" s="265"/>
      <c r="T133" s="265"/>
      <c r="U133" s="265"/>
      <c r="V133" s="265"/>
      <c r="W133" s="265"/>
      <c r="X133" s="265"/>
      <c r="Y133" s="265"/>
      <c r="Z133" s="265"/>
      <c r="AA133" s="265"/>
      <c r="AB133" s="265"/>
      <c r="AC133" s="265"/>
      <c r="AD133" s="265"/>
      <c r="AE133" s="265"/>
      <c r="AF133" s="265"/>
      <c r="AG133" s="265"/>
      <c r="AH133" s="265"/>
      <c r="AI133" s="265"/>
      <c r="AJ133" s="266"/>
    </row>
    <row r="134" spans="2:36" s="4" customFormat="1" ht="5.0999999999999996" customHeight="1" x14ac:dyDescent="0.25">
      <c r="B134" s="23"/>
      <c r="D134" s="36"/>
    </row>
    <row r="135" spans="2:36" s="4" customFormat="1" hidden="1" x14ac:dyDescent="0.25">
      <c r="B135" s="23"/>
      <c r="D135" s="191" t="s">
        <v>2070</v>
      </c>
      <c r="E135" s="192"/>
      <c r="F135" s="192"/>
      <c r="G135" s="192"/>
      <c r="H135" s="192"/>
      <c r="I135" s="192"/>
      <c r="J135" s="192"/>
      <c r="K135" s="189" t="str">
        <f>IFERROR(VLOOKUP(Ramo_Atividade!AZ2,Ramo_Atividade!$BA:$BE,5,FALSE),"Confira a indicação do Grupo ou o Ramo de Atividade")</f>
        <v>Confira a indicação do Grupo ou o Ramo de Atividade</v>
      </c>
      <c r="L135" s="189"/>
      <c r="M135" s="189"/>
      <c r="N135" s="189"/>
      <c r="O135" s="189"/>
      <c r="P135" s="189"/>
      <c r="Q135" s="189"/>
      <c r="R135" s="189"/>
      <c r="S135" s="189"/>
      <c r="T135" s="189"/>
      <c r="U135" s="189"/>
      <c r="V135" s="189"/>
      <c r="W135" s="189"/>
      <c r="X135" s="189"/>
      <c r="Y135" s="189"/>
      <c r="Z135" s="189"/>
      <c r="AA135" s="190"/>
      <c r="AB135" s="173" t="s">
        <v>2043</v>
      </c>
      <c r="AC135" s="174"/>
      <c r="AD135" s="174"/>
      <c r="AE135" s="174"/>
      <c r="AF135" s="189" t="str">
        <f>IFERROR(VLOOKUP(Ramo_Atividade!AZ2,Ramo_Atividade!$BA:$BE,4,FALSE),"")</f>
        <v/>
      </c>
      <c r="AG135" s="189"/>
      <c r="AH135" s="189"/>
      <c r="AI135" s="189"/>
      <c r="AJ135" s="190"/>
    </row>
    <row r="136" spans="2:36" s="4" customFormat="1" ht="5.0999999999999996" customHeight="1" x14ac:dyDescent="0.25">
      <c r="B136" s="23"/>
      <c r="D136" s="36"/>
    </row>
    <row r="137" spans="2:36" s="4" customFormat="1" hidden="1" x14ac:dyDescent="0.25">
      <c r="B137" s="23"/>
      <c r="D137" s="191" t="s">
        <v>2069</v>
      </c>
      <c r="E137" s="192"/>
      <c r="F137" s="192"/>
      <c r="G137" s="192"/>
      <c r="H137" s="192"/>
      <c r="I137" s="192"/>
      <c r="J137" s="192"/>
      <c r="K137" s="227"/>
      <c r="L137" s="227"/>
      <c r="M137" s="227"/>
      <c r="N137" s="227"/>
      <c r="O137" s="227"/>
      <c r="P137" s="227"/>
      <c r="Q137" s="227"/>
      <c r="R137" s="227"/>
      <c r="S137" s="227"/>
      <c r="T137" s="227"/>
      <c r="U137" s="227"/>
      <c r="V137" s="227"/>
      <c r="W137" s="227"/>
      <c r="X137" s="227"/>
      <c r="Y137" s="227"/>
      <c r="Z137" s="227"/>
      <c r="AA137" s="227"/>
      <c r="AB137" s="189" t="e">
        <f>VLOOKUP(K137,Plan3!N:O,2,FALSE)</f>
        <v>#N/A</v>
      </c>
      <c r="AC137" s="189"/>
      <c r="AD137" s="189"/>
      <c r="AE137" s="189"/>
      <c r="AF137" s="189"/>
      <c r="AG137" s="189"/>
      <c r="AH137" s="189"/>
      <c r="AI137" s="189"/>
      <c r="AJ137" s="190"/>
    </row>
    <row r="138" spans="2:36" s="4" customFormat="1" ht="5.0999999999999996" hidden="1" customHeight="1" x14ac:dyDescent="0.25">
      <c r="B138" s="23"/>
      <c r="D138" s="36"/>
    </row>
    <row r="139" spans="2:36" s="4" customFormat="1" hidden="1" x14ac:dyDescent="0.25">
      <c r="B139" s="23"/>
      <c r="D139" s="191" t="s">
        <v>2071</v>
      </c>
      <c r="E139" s="192"/>
      <c r="F139" s="192"/>
      <c r="G139" s="192"/>
      <c r="H139" s="192"/>
      <c r="I139" s="192"/>
      <c r="J139" s="192"/>
      <c r="K139" s="227"/>
      <c r="L139" s="227"/>
      <c r="M139" s="227"/>
      <c r="N139" s="227"/>
      <c r="O139" s="227"/>
      <c r="P139" s="227"/>
      <c r="Q139" s="227"/>
      <c r="R139" s="227"/>
      <c r="S139" s="227"/>
      <c r="T139" s="227"/>
      <c r="U139" s="227"/>
      <c r="V139" s="227"/>
      <c r="W139" s="227"/>
      <c r="X139" s="227"/>
      <c r="Y139" s="227"/>
      <c r="Z139" s="227"/>
      <c r="AA139" s="227"/>
      <c r="AB139" s="189"/>
      <c r="AC139" s="189"/>
      <c r="AD139" s="189"/>
      <c r="AE139" s="189"/>
      <c r="AF139" s="189"/>
      <c r="AG139" s="189"/>
      <c r="AH139" s="189"/>
      <c r="AI139" s="189"/>
      <c r="AJ139" s="190"/>
    </row>
    <row r="140" spans="2:36" s="4" customFormat="1" ht="5.0999999999999996" hidden="1" customHeight="1" x14ac:dyDescent="0.25">
      <c r="B140" s="23"/>
      <c r="D140" s="36"/>
    </row>
    <row r="141" spans="2:36" s="4" customFormat="1" ht="15.75" hidden="1" customHeight="1" x14ac:dyDescent="0.25">
      <c r="B141" s="23"/>
      <c r="C141" s="23"/>
      <c r="D141" s="191" t="s">
        <v>2072</v>
      </c>
      <c r="E141" s="192"/>
      <c r="F141" s="192"/>
      <c r="G141" s="192"/>
      <c r="H141" s="192"/>
      <c r="I141" s="192"/>
      <c r="J141" s="19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2"/>
      <c r="AG141" s="172"/>
      <c r="AH141" s="172"/>
      <c r="AI141" s="172"/>
      <c r="AJ141" s="193"/>
    </row>
    <row r="142" spans="2:36" s="4" customFormat="1" ht="5.0999999999999996" hidden="1" customHeight="1" x14ac:dyDescent="0.25">
      <c r="B142" s="23"/>
      <c r="D142" s="36"/>
    </row>
    <row r="143" spans="2:36" s="4" customFormat="1" ht="15.75" hidden="1" customHeight="1" x14ac:dyDescent="0.25">
      <c r="B143" s="23"/>
      <c r="C143" s="23"/>
      <c r="D143" s="191" t="s">
        <v>2073</v>
      </c>
      <c r="E143" s="192"/>
      <c r="F143" s="192"/>
      <c r="G143" s="192"/>
      <c r="H143" s="192"/>
      <c r="I143" s="192"/>
      <c r="J143" s="192"/>
      <c r="K143" s="172"/>
      <c r="L143" s="172"/>
      <c r="M143" s="172"/>
      <c r="N143" s="172"/>
      <c r="O143" s="172"/>
      <c r="P143" s="172"/>
      <c r="Q143" s="172"/>
      <c r="R143" s="172"/>
      <c r="S143" s="172"/>
      <c r="T143" s="172"/>
      <c r="U143" s="172"/>
      <c r="V143" s="172"/>
      <c r="W143" s="172"/>
      <c r="X143" s="172"/>
      <c r="Y143" s="172"/>
      <c r="Z143" s="172"/>
      <c r="AA143" s="172"/>
      <c r="AB143" s="172"/>
      <c r="AC143" s="172"/>
      <c r="AD143" s="172"/>
      <c r="AE143" s="172"/>
      <c r="AF143" s="172"/>
      <c r="AG143" s="172"/>
      <c r="AH143" s="172"/>
      <c r="AI143" s="172"/>
      <c r="AJ143" s="193"/>
    </row>
    <row r="144" spans="2:36" s="4" customFormat="1" ht="5.0999999999999996" hidden="1" customHeight="1" x14ac:dyDescent="0.25">
      <c r="B144" s="23"/>
      <c r="D144" s="36"/>
    </row>
    <row r="145" spans="2:38" s="4" customFormat="1" ht="15.75" hidden="1" customHeight="1" x14ac:dyDescent="0.25">
      <c r="B145" s="23"/>
      <c r="C145" s="23"/>
      <c r="D145" s="191" t="s">
        <v>2</v>
      </c>
      <c r="E145" s="192"/>
      <c r="F145" s="192"/>
      <c r="G145" s="192"/>
      <c r="H145" s="192"/>
      <c r="I145" s="192"/>
      <c r="J145" s="192"/>
      <c r="K145" s="172"/>
      <c r="L145" s="172"/>
      <c r="M145" s="172"/>
      <c r="N145" s="172"/>
      <c r="O145" s="172"/>
      <c r="P145" s="172"/>
      <c r="Q145" s="172"/>
      <c r="R145" s="172"/>
      <c r="S145" s="172"/>
      <c r="T145" s="172"/>
      <c r="U145" s="172"/>
      <c r="V145" s="172"/>
      <c r="W145" s="172"/>
      <c r="X145" s="172"/>
      <c r="Y145" s="172"/>
      <c r="Z145" s="172"/>
      <c r="AA145" s="172"/>
      <c r="AB145" s="172"/>
      <c r="AC145" s="172"/>
      <c r="AD145" s="172"/>
      <c r="AE145" s="172"/>
      <c r="AF145" s="172"/>
      <c r="AG145" s="172"/>
      <c r="AH145" s="172"/>
      <c r="AI145" s="172"/>
      <c r="AJ145" s="193"/>
    </row>
    <row r="146" spans="2:38" s="4" customFormat="1" ht="15.75" customHeight="1" x14ac:dyDescent="0.25">
      <c r="B146" s="23"/>
      <c r="C146" s="23"/>
      <c r="D146" s="23"/>
      <c r="E146" s="23"/>
      <c r="F146" s="23"/>
      <c r="G146" s="23"/>
      <c r="H146" s="23"/>
      <c r="I146" s="23"/>
      <c r="J146" s="23"/>
      <c r="K146" s="23"/>
      <c r="L146" s="23"/>
      <c r="M146" s="23"/>
      <c r="N146" s="23"/>
      <c r="O146" s="23"/>
      <c r="P146" s="61"/>
      <c r="Q146" s="61"/>
      <c r="R146" s="61"/>
      <c r="S146" s="61"/>
      <c r="T146" s="61"/>
      <c r="U146" s="61"/>
      <c r="V146" s="61"/>
      <c r="W146" s="61"/>
      <c r="X146" s="61"/>
      <c r="Y146" s="61"/>
      <c r="Z146" s="61"/>
      <c r="AA146" s="61"/>
      <c r="AB146" s="61"/>
      <c r="AC146" s="61"/>
      <c r="AD146" s="61"/>
      <c r="AE146" s="61"/>
      <c r="AF146" s="61"/>
      <c r="AG146" s="61"/>
      <c r="AH146" s="61"/>
      <c r="AI146" s="61"/>
      <c r="AJ146" s="61"/>
    </row>
    <row r="147" spans="2:38" s="4" customFormat="1" ht="15.75" customHeight="1" x14ac:dyDescent="0.25">
      <c r="B147" s="23"/>
      <c r="C147" s="23"/>
      <c r="D147" s="229" t="s">
        <v>2467</v>
      </c>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c r="AA147" s="229"/>
      <c r="AB147" s="229"/>
      <c r="AC147" s="229"/>
      <c r="AD147" s="229"/>
      <c r="AE147" s="229"/>
      <c r="AF147" s="229"/>
      <c r="AG147" s="229"/>
      <c r="AH147" s="229"/>
      <c r="AI147" s="229"/>
      <c r="AJ147" s="229"/>
    </row>
    <row r="148" spans="2:38" s="4" customFormat="1" ht="5.0999999999999996" hidden="1" customHeight="1" x14ac:dyDescent="0.25">
      <c r="B148" s="23"/>
      <c r="C148" s="23"/>
      <c r="D148" s="36"/>
      <c r="E148"/>
      <c r="F148"/>
      <c r="G148"/>
      <c r="H148"/>
      <c r="I148"/>
      <c r="J148"/>
      <c r="K148"/>
      <c r="L148"/>
      <c r="M148"/>
      <c r="N148"/>
      <c r="O148"/>
      <c r="P148"/>
      <c r="Q148"/>
      <c r="R148"/>
      <c r="S148"/>
      <c r="T148"/>
      <c r="U148"/>
      <c r="V148"/>
      <c r="W148"/>
      <c r="X148"/>
      <c r="Y148"/>
      <c r="Z148"/>
      <c r="AA148"/>
      <c r="AB148"/>
      <c r="AC148"/>
      <c r="AD148"/>
      <c r="AE148"/>
      <c r="AF148"/>
      <c r="AG148"/>
      <c r="AH148"/>
      <c r="AI148"/>
      <c r="AJ148"/>
    </row>
    <row r="149" spans="2:38" s="4" customFormat="1" ht="15.75" hidden="1" customHeight="1" x14ac:dyDescent="0.25">
      <c r="B149" s="23"/>
      <c r="C149" s="23"/>
      <c r="D149" s="256" t="s">
        <v>3</v>
      </c>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c r="AA149" s="256"/>
      <c r="AB149" s="256"/>
      <c r="AC149" s="256"/>
      <c r="AD149" s="256"/>
      <c r="AE149" s="256"/>
      <c r="AF149" s="256"/>
      <c r="AG149" s="256"/>
      <c r="AH149" s="256"/>
      <c r="AI149" s="256"/>
      <c r="AJ149" s="256"/>
    </row>
    <row r="150" spans="2:38" s="4" customFormat="1" ht="5.0999999999999996" hidden="1" customHeight="1" x14ac:dyDescent="0.25">
      <c r="B150" s="23"/>
      <c r="C150" s="23"/>
      <c r="L150" s="23"/>
      <c r="M150" s="23"/>
      <c r="N150" s="23"/>
      <c r="O150" s="23"/>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row>
    <row r="151" spans="2:38" s="4" customFormat="1" ht="15.75" hidden="1" customHeight="1" x14ac:dyDescent="0.25">
      <c r="B151" s="23"/>
      <c r="C151" s="23"/>
      <c r="D151" s="254" t="s">
        <v>4</v>
      </c>
      <c r="E151" s="255"/>
      <c r="F151" s="255"/>
      <c r="G151" s="255"/>
      <c r="H151" s="255"/>
      <c r="I151" s="255"/>
      <c r="J151" s="255"/>
      <c r="K151" s="255"/>
      <c r="L151" s="172"/>
      <c r="M151" s="172"/>
      <c r="N151" s="193"/>
      <c r="O151" s="58"/>
      <c r="AB151" s="254" t="s">
        <v>2094</v>
      </c>
      <c r="AC151" s="255"/>
      <c r="AD151" s="255"/>
      <c r="AE151" s="255"/>
      <c r="AF151" s="255"/>
      <c r="AG151" s="255"/>
      <c r="AH151" s="255"/>
      <c r="AI151" s="172"/>
      <c r="AJ151" s="193"/>
    </row>
    <row r="152" spans="2:38" s="4" customFormat="1" ht="5.0999999999999996" hidden="1" customHeight="1" x14ac:dyDescent="0.25">
      <c r="B152" s="23"/>
      <c r="C152" s="23"/>
      <c r="M152" s="23"/>
      <c r="N152" s="23"/>
      <c r="O152" s="23"/>
      <c r="AC152" s="62"/>
      <c r="AD152" s="62"/>
      <c r="AE152" s="62"/>
      <c r="AI152" s="61"/>
    </row>
    <row r="153" spans="2:38" s="4" customFormat="1" ht="15.75" hidden="1" customHeight="1" x14ac:dyDescent="0.25">
      <c r="B153" s="23"/>
      <c r="C153" s="23"/>
      <c r="D153" s="254" t="s">
        <v>5</v>
      </c>
      <c r="E153" s="255"/>
      <c r="F153" s="255"/>
      <c r="G153" s="255"/>
      <c r="H153" s="255"/>
      <c r="I153" s="255"/>
      <c r="J153" s="255"/>
      <c r="K153" s="255"/>
      <c r="L153" s="194"/>
      <c r="M153" s="194"/>
      <c r="N153" s="195"/>
      <c r="O153" s="63"/>
      <c r="AB153" s="254" t="s">
        <v>6</v>
      </c>
      <c r="AC153" s="255"/>
      <c r="AD153" s="255"/>
      <c r="AE153" s="255"/>
      <c r="AF153" s="255"/>
      <c r="AG153" s="255"/>
      <c r="AH153" s="255"/>
      <c r="AI153" s="172"/>
      <c r="AJ153" s="193"/>
    </row>
    <row r="154" spans="2:38" s="4" customFormat="1" ht="5.0999999999999996" hidden="1" customHeight="1" x14ac:dyDescent="0.25">
      <c r="B154" s="23"/>
      <c r="C154" s="23"/>
      <c r="M154" s="23"/>
      <c r="N154" s="23"/>
      <c r="O154" s="23"/>
      <c r="AC154" s="62"/>
      <c r="AD154" s="62"/>
      <c r="AE154" s="62"/>
      <c r="AI154" s="61"/>
    </row>
    <row r="155" spans="2:38" s="4" customFormat="1" ht="15.75" hidden="1" customHeight="1" x14ac:dyDescent="0.25">
      <c r="B155" s="23"/>
      <c r="C155" s="23"/>
      <c r="D155" s="254" t="s">
        <v>7</v>
      </c>
      <c r="E155" s="255"/>
      <c r="F155" s="255"/>
      <c r="G155" s="255"/>
      <c r="H155" s="255"/>
      <c r="I155" s="255"/>
      <c r="J155" s="255"/>
      <c r="K155" s="255"/>
      <c r="L155" s="172"/>
      <c r="M155" s="172"/>
      <c r="N155" s="193"/>
      <c r="O155" s="58"/>
      <c r="AB155" s="254" t="s">
        <v>8</v>
      </c>
      <c r="AC155" s="255"/>
      <c r="AD155" s="255"/>
      <c r="AE155" s="255"/>
      <c r="AF155" s="255"/>
      <c r="AG155" s="255"/>
      <c r="AH155" s="255"/>
      <c r="AI155" s="194"/>
      <c r="AJ155" s="195"/>
    </row>
    <row r="156" spans="2:38" s="4" customFormat="1" ht="6" customHeight="1" x14ac:dyDescent="0.25">
      <c r="B156" s="23"/>
      <c r="C156" s="23"/>
      <c r="D156" s="23"/>
      <c r="E156" s="23"/>
      <c r="F156" s="23"/>
      <c r="G156" s="23"/>
      <c r="H156" s="23"/>
      <c r="I156" s="23"/>
      <c r="J156" s="23"/>
      <c r="K156" s="23"/>
      <c r="L156" s="23"/>
      <c r="M156" s="23"/>
      <c r="N156" s="23"/>
      <c r="O156" s="23"/>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row>
    <row r="157" spans="2:38" s="4" customFormat="1" ht="15.75" hidden="1" customHeight="1" x14ac:dyDescent="0.25">
      <c r="B157" s="23"/>
      <c r="C157" s="23"/>
      <c r="D157" s="256" t="s">
        <v>9</v>
      </c>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c r="AA157" s="256"/>
      <c r="AB157" s="256"/>
      <c r="AC157" s="256"/>
      <c r="AD157" s="256"/>
      <c r="AE157" s="256"/>
      <c r="AF157" s="256"/>
      <c r="AG157" s="256"/>
      <c r="AH157" s="256"/>
      <c r="AI157" s="256"/>
      <c r="AJ157" s="256"/>
      <c r="AK157" s="61"/>
      <c r="AL157" s="61"/>
    </row>
    <row r="158" spans="2:38" s="4" customFormat="1" ht="15.75" hidden="1" customHeight="1" x14ac:dyDescent="0.25">
      <c r="B158" s="23"/>
      <c r="C158" s="23"/>
      <c r="D158" s="268" t="s">
        <v>10</v>
      </c>
      <c r="E158" s="269"/>
      <c r="F158" s="269"/>
      <c r="G158" s="269"/>
      <c r="H158" s="269"/>
      <c r="I158" s="269"/>
      <c r="J158" s="269"/>
      <c r="K158" s="269"/>
      <c r="L158" s="268" t="s">
        <v>11</v>
      </c>
      <c r="M158" s="269"/>
      <c r="N158" s="269"/>
      <c r="O158" s="269"/>
      <c r="P158" s="269"/>
      <c r="Q158" s="268" t="s">
        <v>12</v>
      </c>
      <c r="R158" s="269"/>
      <c r="S158" s="269"/>
      <c r="T158" s="269"/>
      <c r="U158" s="269"/>
      <c r="V158" s="269"/>
      <c r="W158" s="269"/>
      <c r="X158" s="269"/>
      <c r="Y158" s="269"/>
      <c r="Z158" s="269"/>
      <c r="AA158" s="269"/>
      <c r="AB158" s="269"/>
      <c r="AC158" s="269"/>
      <c r="AD158" s="269"/>
      <c r="AE158" s="269"/>
      <c r="AF158" s="269"/>
      <c r="AG158" s="269"/>
      <c r="AH158" s="269"/>
      <c r="AI158" s="269"/>
      <c r="AJ158" s="269"/>
    </row>
    <row r="159" spans="2:38" s="4" customFormat="1" ht="15.75" hidden="1" customHeight="1" x14ac:dyDescent="0.25">
      <c r="B159" s="23"/>
      <c r="C159" s="23"/>
      <c r="D159" s="270"/>
      <c r="E159" s="267"/>
      <c r="F159" s="267"/>
      <c r="G159" s="267"/>
      <c r="H159" s="267"/>
      <c r="I159" s="267"/>
      <c r="J159" s="267"/>
      <c r="K159" s="267"/>
      <c r="L159" s="270"/>
      <c r="M159" s="267"/>
      <c r="N159" s="267"/>
      <c r="O159" s="267"/>
      <c r="P159" s="267"/>
      <c r="Q159" s="270"/>
      <c r="R159" s="267"/>
      <c r="S159" s="267"/>
      <c r="T159" s="267"/>
      <c r="U159" s="267"/>
      <c r="V159" s="267"/>
      <c r="W159" s="267"/>
      <c r="X159" s="267"/>
      <c r="Y159" s="267"/>
      <c r="Z159" s="267"/>
      <c r="AA159" s="267"/>
      <c r="AB159" s="267"/>
      <c r="AC159" s="267"/>
      <c r="AD159" s="267"/>
      <c r="AE159" s="267"/>
      <c r="AF159" s="267"/>
      <c r="AG159" s="267"/>
      <c r="AH159" s="267"/>
      <c r="AI159" s="267"/>
      <c r="AJ159" s="267"/>
    </row>
    <row r="160" spans="2:38" s="4" customFormat="1" ht="15.75" hidden="1" customHeight="1" x14ac:dyDescent="0.25">
      <c r="B160" s="23"/>
      <c r="C160" s="23"/>
      <c r="D160" s="270"/>
      <c r="E160" s="267"/>
      <c r="F160" s="267"/>
      <c r="G160" s="267"/>
      <c r="H160" s="267"/>
      <c r="I160" s="267"/>
      <c r="J160" s="267"/>
      <c r="K160" s="267"/>
      <c r="L160" s="270"/>
      <c r="M160" s="267"/>
      <c r="N160" s="267"/>
      <c r="O160" s="267"/>
      <c r="P160" s="267"/>
      <c r="Q160" s="270"/>
      <c r="R160" s="267"/>
      <c r="S160" s="267"/>
      <c r="T160" s="267"/>
      <c r="U160" s="267"/>
      <c r="V160" s="267"/>
      <c r="W160" s="267"/>
      <c r="X160" s="267"/>
      <c r="Y160" s="267"/>
      <c r="Z160" s="267"/>
      <c r="AA160" s="267"/>
      <c r="AB160" s="267"/>
      <c r="AC160" s="267"/>
      <c r="AD160" s="267"/>
      <c r="AE160" s="267"/>
      <c r="AF160" s="267"/>
      <c r="AG160" s="267"/>
      <c r="AH160" s="267"/>
      <c r="AI160" s="267"/>
      <c r="AJ160" s="267"/>
    </row>
    <row r="161" spans="2:38" s="4" customFormat="1" ht="15.75" hidden="1" customHeight="1" x14ac:dyDescent="0.25">
      <c r="B161" s="23"/>
      <c r="C161" s="23"/>
      <c r="D161" s="270"/>
      <c r="E161" s="267"/>
      <c r="F161" s="267"/>
      <c r="G161" s="267"/>
      <c r="H161" s="267"/>
      <c r="I161" s="267"/>
      <c r="J161" s="267"/>
      <c r="K161" s="267"/>
      <c r="L161" s="270"/>
      <c r="M161" s="267"/>
      <c r="N161" s="267"/>
      <c r="O161" s="267"/>
      <c r="P161" s="267"/>
      <c r="Q161" s="270"/>
      <c r="R161" s="267"/>
      <c r="S161" s="267"/>
      <c r="T161" s="267"/>
      <c r="U161" s="267"/>
      <c r="V161" s="267"/>
      <c r="W161" s="267"/>
      <c r="X161" s="267"/>
      <c r="Y161" s="267"/>
      <c r="Z161" s="267"/>
      <c r="AA161" s="267"/>
      <c r="AB161" s="267"/>
      <c r="AC161" s="267"/>
      <c r="AD161" s="267"/>
      <c r="AE161" s="267"/>
      <c r="AF161" s="267"/>
      <c r="AG161" s="267"/>
      <c r="AH161" s="267"/>
      <c r="AI161" s="267"/>
      <c r="AJ161" s="267"/>
    </row>
    <row r="162" spans="2:38" s="4" customFormat="1" ht="15.75" hidden="1" customHeight="1" x14ac:dyDescent="0.25">
      <c r="B162" s="23"/>
      <c r="C162" s="23"/>
      <c r="D162" s="270"/>
      <c r="E162" s="267"/>
      <c r="F162" s="267"/>
      <c r="G162" s="267"/>
      <c r="H162" s="267"/>
      <c r="I162" s="267"/>
      <c r="J162" s="267"/>
      <c r="K162" s="267"/>
      <c r="L162" s="270"/>
      <c r="M162" s="267"/>
      <c r="N162" s="267"/>
      <c r="O162" s="267"/>
      <c r="P162" s="267"/>
      <c r="Q162" s="270"/>
      <c r="R162" s="267"/>
      <c r="S162" s="267"/>
      <c r="T162" s="267"/>
      <c r="U162" s="267"/>
      <c r="V162" s="267"/>
      <c r="W162" s="267"/>
      <c r="X162" s="267"/>
      <c r="Y162" s="267"/>
      <c r="Z162" s="267"/>
      <c r="AA162" s="267"/>
      <c r="AB162" s="267"/>
      <c r="AC162" s="267"/>
      <c r="AD162" s="267"/>
      <c r="AE162" s="267"/>
      <c r="AF162" s="267"/>
      <c r="AG162" s="267"/>
      <c r="AH162" s="267"/>
      <c r="AI162" s="267"/>
      <c r="AJ162" s="267"/>
    </row>
    <row r="163" spans="2:38" s="4" customFormat="1" ht="15.75" hidden="1" customHeight="1" x14ac:dyDescent="0.25">
      <c r="B163" s="23"/>
      <c r="C163" s="23"/>
      <c r="D163" s="270"/>
      <c r="E163" s="267"/>
      <c r="F163" s="267"/>
      <c r="G163" s="267"/>
      <c r="H163" s="267"/>
      <c r="I163" s="267"/>
      <c r="J163" s="267"/>
      <c r="K163" s="267"/>
      <c r="L163" s="270"/>
      <c r="M163" s="267"/>
      <c r="N163" s="267"/>
      <c r="O163" s="267"/>
      <c r="P163" s="267"/>
      <c r="Q163" s="270"/>
      <c r="R163" s="267"/>
      <c r="S163" s="267"/>
      <c r="T163" s="267"/>
      <c r="U163" s="267"/>
      <c r="V163" s="267"/>
      <c r="W163" s="267"/>
      <c r="X163" s="267"/>
      <c r="Y163" s="267"/>
      <c r="Z163" s="267"/>
      <c r="AA163" s="267"/>
      <c r="AB163" s="267"/>
      <c r="AC163" s="267"/>
      <c r="AD163" s="267"/>
      <c r="AE163" s="267"/>
      <c r="AF163" s="267"/>
      <c r="AG163" s="267"/>
      <c r="AH163" s="267"/>
      <c r="AI163" s="267"/>
      <c r="AJ163" s="267"/>
    </row>
    <row r="164" spans="2:38" s="4" customFormat="1" ht="5.0999999999999996" hidden="1" customHeight="1" x14ac:dyDescent="0.25">
      <c r="B164" s="23"/>
      <c r="C164" s="23"/>
      <c r="D164" s="277"/>
      <c r="E164" s="278"/>
      <c r="F164" s="278"/>
      <c r="G164" s="278"/>
      <c r="H164" s="278"/>
      <c r="I164" s="278"/>
      <c r="J164" s="278"/>
      <c r="K164" s="278"/>
      <c r="L164" s="278"/>
      <c r="M164" s="278"/>
      <c r="N164" s="278"/>
      <c r="O164" s="278"/>
      <c r="P164" s="278"/>
      <c r="Q164" s="278"/>
      <c r="R164" s="278"/>
      <c r="S164" s="278"/>
      <c r="T164" s="278"/>
      <c r="U164" s="278"/>
      <c r="V164" s="278"/>
      <c r="W164" s="278"/>
      <c r="X164" s="278"/>
      <c r="Y164" s="278"/>
      <c r="Z164" s="278"/>
      <c r="AA164" s="278"/>
      <c r="AB164" s="278"/>
      <c r="AC164" s="278"/>
      <c r="AD164" s="278"/>
      <c r="AE164" s="278"/>
      <c r="AF164" s="278"/>
      <c r="AG164" s="278"/>
      <c r="AH164" s="278"/>
      <c r="AI164" s="278"/>
      <c r="AJ164" s="279"/>
    </row>
    <row r="165" spans="2:38" s="4" customFormat="1" ht="15.75" hidden="1" customHeight="1" x14ac:dyDescent="0.25">
      <c r="B165" s="23"/>
      <c r="C165" s="23"/>
      <c r="D165" s="256" t="s">
        <v>101</v>
      </c>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c r="AA165" s="256"/>
      <c r="AB165" s="256"/>
      <c r="AC165" s="256"/>
      <c r="AD165" s="256"/>
      <c r="AE165" s="256"/>
      <c r="AF165" s="256"/>
      <c r="AG165" s="256"/>
      <c r="AH165" s="256"/>
      <c r="AI165" s="256"/>
      <c r="AJ165" s="293"/>
    </row>
    <row r="166" spans="2:38" s="4" customFormat="1" ht="15.75" hidden="1" customHeight="1" x14ac:dyDescent="0.25">
      <c r="B166" s="23"/>
      <c r="C166" s="23"/>
      <c r="D166" s="280" t="str">
        <f>IF(Tbl_Cabos!$AL$16="","Dica: Preencha os campos da esquerda para a direita e de cima para baixo.",IF(LEN(Tbl_Cabos!$AL$16)=3,"Atenção! Há erro no preenchimento da linha "&amp;Tbl_Cabos!$AL$16&amp;". Refaça a indicação.",IF(LEN(Tbl_Cabos!$AL$16)&gt;3,"Atenção! Há erro no preenchimento das linhas "&amp;Tbl_Cabos!$AL$16&amp;". Refaça as indicações")))</f>
        <v>Dica: Preencha os campos da esquerda para a direita e de cima para baixo.</v>
      </c>
      <c r="E166" s="280"/>
      <c r="F166" s="280"/>
      <c r="G166" s="280"/>
      <c r="H166" s="280"/>
      <c r="I166" s="280"/>
      <c r="J166" s="280"/>
      <c r="K166" s="280"/>
      <c r="L166" s="280"/>
      <c r="M166" s="280"/>
      <c r="N166" s="280"/>
      <c r="O166" s="280"/>
      <c r="P166" s="280"/>
      <c r="Q166" s="280"/>
      <c r="R166" s="280"/>
      <c r="S166" s="280"/>
      <c r="T166" s="280"/>
      <c r="U166" s="280"/>
      <c r="V166" s="280"/>
      <c r="W166" s="280"/>
      <c r="X166" s="280"/>
      <c r="Y166" s="280"/>
      <c r="Z166" s="280"/>
      <c r="AA166" s="280"/>
      <c r="AB166" s="280"/>
      <c r="AC166" s="280"/>
      <c r="AD166" s="280"/>
      <c r="AE166" s="280"/>
      <c r="AF166" s="280"/>
      <c r="AG166" s="280"/>
      <c r="AH166" s="280"/>
      <c r="AI166" s="280"/>
      <c r="AJ166" s="280"/>
    </row>
    <row r="167" spans="2:38" s="4" customFormat="1" ht="15.75" hidden="1" customHeight="1" x14ac:dyDescent="0.25">
      <c r="B167" s="23"/>
      <c r="C167" s="23"/>
      <c r="D167" s="276" t="s">
        <v>13</v>
      </c>
      <c r="E167" s="93"/>
      <c r="F167" s="93"/>
      <c r="G167" s="93"/>
      <c r="H167" s="93"/>
      <c r="I167" s="93"/>
      <c r="J167" s="276" t="s">
        <v>0</v>
      </c>
      <c r="K167" s="93"/>
      <c r="L167" s="93"/>
      <c r="M167" s="93"/>
      <c r="N167" s="93"/>
      <c r="O167" s="93"/>
      <c r="P167" s="276" t="s">
        <v>14</v>
      </c>
      <c r="Q167" s="93"/>
      <c r="R167" s="93"/>
      <c r="S167" s="93"/>
      <c r="T167" s="93"/>
      <c r="U167" s="93"/>
      <c r="V167" s="93"/>
      <c r="W167" s="93"/>
      <c r="X167" s="93"/>
      <c r="Y167" s="93"/>
      <c r="Z167" s="276" t="s">
        <v>1</v>
      </c>
      <c r="AA167" s="93"/>
      <c r="AB167" s="93"/>
      <c r="AC167" s="93"/>
      <c r="AD167" s="276" t="s">
        <v>15</v>
      </c>
      <c r="AE167" s="93"/>
      <c r="AF167" s="93"/>
      <c r="AG167" s="93"/>
      <c r="AH167" s="276" t="s">
        <v>16</v>
      </c>
      <c r="AI167" s="93"/>
      <c r="AJ167" s="93"/>
    </row>
    <row r="168" spans="2:38" s="4" customFormat="1" ht="15.75" hidden="1" customHeight="1" x14ac:dyDescent="0.25">
      <c r="B168" s="23"/>
      <c r="C168" s="23"/>
      <c r="D168" s="272"/>
      <c r="E168" s="273"/>
      <c r="F168" s="273"/>
      <c r="G168" s="273"/>
      <c r="H168" s="273"/>
      <c r="I168" s="273"/>
      <c r="J168" s="281"/>
      <c r="K168" s="282"/>
      <c r="L168" s="282"/>
      <c r="M168" s="282"/>
      <c r="N168" s="282"/>
      <c r="O168" s="282"/>
      <c r="P168" s="283"/>
      <c r="Q168" s="283"/>
      <c r="R168" s="283"/>
      <c r="S168" s="283"/>
      <c r="T168" s="283"/>
      <c r="U168" s="283"/>
      <c r="V168" s="283"/>
      <c r="W168" s="283"/>
      <c r="X168" s="283"/>
      <c r="Y168" s="66">
        <f>IF(AND(Tbl_Cabos!AM3&lt;&gt;"",Tbl_Cabos!AL3&lt;&gt;""),ROW(),IF(AND(D168="",J168="",P168=""),6,IF(AND(D168&lt;&gt;"",J168="",P168=""),100,IF(AND(D168&lt;&gt;"",J168&lt;&gt;"",P168=""),100,IF(AND(D168&lt;&gt;"",J168&lt;&gt;"",P168&lt;&gt;""),1,100)))))</f>
        <v>6</v>
      </c>
      <c r="Z168" s="274"/>
      <c r="AA168" s="275"/>
      <c r="AB168" s="275"/>
      <c r="AC168" s="275"/>
      <c r="AD168" s="271"/>
      <c r="AE168" s="271"/>
      <c r="AF168" s="271"/>
      <c r="AG168" s="271"/>
      <c r="AH168" s="267"/>
      <c r="AI168" s="267"/>
      <c r="AJ168" s="267"/>
      <c r="AK168" s="65" t="str">
        <f>IF(AND(D168="",J168="",P168=""),"",IF(AND(D168&lt;&gt;"",J168="",P168=""),"",IF(AND(D168&lt;&gt;"",J168&lt;&gt;"",P168=""),"",IF(AND(D168&lt;&gt;"",J168&lt;&gt;"",P168&lt;&gt;""),"","Atenção! Limpe o valor do condutor antes de continuar"))))</f>
        <v/>
      </c>
      <c r="AL168" s="4" t="str">
        <f>IF(AND(D168="",J168="",P168=""),"OK",IF(AND(D168&lt;&gt;"",J168="",P168=""),"OK",IF(AND(D168&lt;&gt;"",J168&lt;&gt;"",P168=""),"OK",IF(AND(D168&lt;&gt;"",J168&lt;&gt;"",P168&lt;&gt;""),"OK","ERRO"))))</f>
        <v>OK</v>
      </c>
    </row>
    <row r="169" spans="2:38" s="4" customFormat="1" ht="15.75" hidden="1" customHeight="1" x14ac:dyDescent="0.25">
      <c r="B169" s="23"/>
      <c r="C169" s="23"/>
      <c r="D169" s="272"/>
      <c r="E169" s="273"/>
      <c r="F169" s="273"/>
      <c r="G169" s="273"/>
      <c r="H169" s="273"/>
      <c r="I169" s="273"/>
      <c r="J169" s="281"/>
      <c r="K169" s="282"/>
      <c r="L169" s="282"/>
      <c r="M169" s="282"/>
      <c r="N169" s="282"/>
      <c r="O169" s="282"/>
      <c r="P169" s="283"/>
      <c r="Q169" s="283"/>
      <c r="R169" s="283"/>
      <c r="S169" s="283"/>
      <c r="T169" s="283"/>
      <c r="U169" s="283"/>
      <c r="V169" s="283"/>
      <c r="W169" s="283"/>
      <c r="X169" s="283"/>
      <c r="Y169" s="66">
        <f>IF(AND(Tbl_Cabos!AM4&lt;&gt;"",Tbl_Cabos!AL4&lt;&gt;""),ROW(),IF(AND(D169="",J169="",P169=""),6,IF(AND(D169&lt;&gt;"",J169="",P169=""),100,IF(AND(D169&lt;&gt;"",J169&lt;&gt;"",P169=""),100,IF(AND(D169&lt;&gt;"",J169&lt;&gt;"",P169&lt;&gt;""),1,100)))))</f>
        <v>6</v>
      </c>
      <c r="Z169" s="274"/>
      <c r="AA169" s="275"/>
      <c r="AB169" s="275"/>
      <c r="AC169" s="275"/>
      <c r="AD169" s="271"/>
      <c r="AE169" s="271"/>
      <c r="AF169" s="271"/>
      <c r="AG169" s="271"/>
      <c r="AH169" s="267"/>
      <c r="AI169" s="267"/>
      <c r="AJ169" s="267"/>
    </row>
    <row r="170" spans="2:38" s="4" customFormat="1" ht="15.75" hidden="1" customHeight="1" x14ac:dyDescent="0.25">
      <c r="B170" s="23"/>
      <c r="C170" s="23"/>
      <c r="D170" s="272"/>
      <c r="E170" s="273"/>
      <c r="F170" s="273"/>
      <c r="G170" s="273"/>
      <c r="H170" s="273"/>
      <c r="I170" s="273"/>
      <c r="J170" s="281"/>
      <c r="K170" s="282"/>
      <c r="L170" s="282"/>
      <c r="M170" s="282"/>
      <c r="N170" s="282"/>
      <c r="O170" s="282"/>
      <c r="P170" s="283"/>
      <c r="Q170" s="283"/>
      <c r="R170" s="283"/>
      <c r="S170" s="283"/>
      <c r="T170" s="283"/>
      <c r="U170" s="283"/>
      <c r="V170" s="283"/>
      <c r="W170" s="283"/>
      <c r="X170" s="283"/>
      <c r="Y170" s="66">
        <f>IF(AND(Tbl_Cabos!AM5&lt;&gt;"",Tbl_Cabos!AL5&lt;&gt;""),ROW(),IF(AND(D170="",J170="",P170=""),6,IF(AND(D170&lt;&gt;"",J170="",P170=""),100,IF(AND(D170&lt;&gt;"",J170&lt;&gt;"",P170=""),100,IF(AND(D170&lt;&gt;"",J170&lt;&gt;"",P170&lt;&gt;""),1,100)))))</f>
        <v>6</v>
      </c>
      <c r="Z170" s="274"/>
      <c r="AA170" s="275"/>
      <c r="AB170" s="275"/>
      <c r="AC170" s="275"/>
      <c r="AD170" s="271"/>
      <c r="AE170" s="271"/>
      <c r="AF170" s="271"/>
      <c r="AG170" s="271"/>
      <c r="AH170" s="267"/>
      <c r="AI170" s="267"/>
      <c r="AJ170" s="267"/>
    </row>
    <row r="171" spans="2:38" s="4" customFormat="1" ht="15.75" hidden="1" customHeight="1" x14ac:dyDescent="0.25">
      <c r="B171" s="23"/>
      <c r="C171" s="23"/>
      <c r="D171" s="272"/>
      <c r="E171" s="273"/>
      <c r="F171" s="273"/>
      <c r="G171" s="273"/>
      <c r="H171" s="273"/>
      <c r="I171" s="273"/>
      <c r="J171" s="281"/>
      <c r="K171" s="282"/>
      <c r="L171" s="282"/>
      <c r="M171" s="282"/>
      <c r="N171" s="282"/>
      <c r="O171" s="282"/>
      <c r="P171" s="283"/>
      <c r="Q171" s="283"/>
      <c r="R171" s="283"/>
      <c r="S171" s="283"/>
      <c r="T171" s="283"/>
      <c r="U171" s="283"/>
      <c r="V171" s="283"/>
      <c r="W171" s="283"/>
      <c r="X171" s="283"/>
      <c r="Y171" s="66">
        <f>IF(AND(Tbl_Cabos!AM6&lt;&gt;"",Tbl_Cabos!AL6&lt;&gt;""),ROW(),IF(AND(D171="",J171="",P171=""),6,IF(AND(D171&lt;&gt;"",J171="",P171=""),100,IF(AND(D171&lt;&gt;"",J171&lt;&gt;"",P171=""),100,IF(AND(D171&lt;&gt;"",J171&lt;&gt;"",P171&lt;&gt;""),1,100)))))</f>
        <v>6</v>
      </c>
      <c r="Z171" s="274"/>
      <c r="AA171" s="275"/>
      <c r="AB171" s="275"/>
      <c r="AC171" s="275"/>
      <c r="AD171" s="271"/>
      <c r="AE171" s="271"/>
      <c r="AF171" s="271"/>
      <c r="AG171" s="271"/>
      <c r="AH171" s="267"/>
      <c r="AI171" s="267"/>
      <c r="AJ171" s="267"/>
    </row>
    <row r="172" spans="2:38" s="4" customFormat="1" ht="15.75" hidden="1" customHeight="1" x14ac:dyDescent="0.25">
      <c r="B172" s="23"/>
      <c r="C172" s="23"/>
      <c r="D172" s="272"/>
      <c r="E172" s="273"/>
      <c r="F172" s="273"/>
      <c r="G172" s="273"/>
      <c r="H172" s="273"/>
      <c r="I172" s="273"/>
      <c r="J172" s="281"/>
      <c r="K172" s="282"/>
      <c r="L172" s="282"/>
      <c r="M172" s="282"/>
      <c r="N172" s="282"/>
      <c r="O172" s="282"/>
      <c r="P172" s="283"/>
      <c r="Q172" s="283"/>
      <c r="R172" s="283"/>
      <c r="S172" s="283"/>
      <c r="T172" s="283"/>
      <c r="U172" s="283"/>
      <c r="V172" s="283"/>
      <c r="W172" s="283"/>
      <c r="X172" s="283"/>
      <c r="Y172" s="66">
        <f>IF(AND(Tbl_Cabos!AM7&lt;&gt;"",Tbl_Cabos!AL7&lt;&gt;""),ROW(),IF(AND(D172="",J172="",P172=""),6,IF(AND(D172&lt;&gt;"",J172="",P172=""),100,IF(AND(D172&lt;&gt;"",J172&lt;&gt;"",P172=""),100,IF(AND(D172&lt;&gt;"",J172&lt;&gt;"",P172&lt;&gt;""),1,100)))))</f>
        <v>6</v>
      </c>
      <c r="Z172" s="274"/>
      <c r="AA172" s="275"/>
      <c r="AB172" s="275"/>
      <c r="AC172" s="275"/>
      <c r="AD172" s="271"/>
      <c r="AE172" s="271"/>
      <c r="AF172" s="271"/>
      <c r="AG172" s="271"/>
      <c r="AH172" s="267"/>
      <c r="AI172" s="267"/>
      <c r="AJ172" s="267"/>
    </row>
    <row r="173" spans="2:38" s="4" customFormat="1" ht="15.75" hidden="1" customHeight="1" x14ac:dyDescent="0.25">
      <c r="B173" s="23"/>
      <c r="C173" s="23"/>
      <c r="D173" s="272"/>
      <c r="E173" s="273"/>
      <c r="F173" s="273"/>
      <c r="G173" s="273"/>
      <c r="H173" s="273"/>
      <c r="I173" s="273"/>
      <c r="J173" s="281"/>
      <c r="K173" s="282"/>
      <c r="L173" s="282"/>
      <c r="M173" s="282"/>
      <c r="N173" s="282"/>
      <c r="O173" s="282"/>
      <c r="P173" s="283"/>
      <c r="Q173" s="283"/>
      <c r="R173" s="283"/>
      <c r="S173" s="283"/>
      <c r="T173" s="283"/>
      <c r="U173" s="283"/>
      <c r="V173" s="283"/>
      <c r="W173" s="283"/>
      <c r="X173" s="283"/>
      <c r="Y173" s="66">
        <f>IF(AND(Tbl_Cabos!AM8&lt;&gt;"",Tbl_Cabos!AL8&lt;&gt;""),ROW(),IF(AND(D173="",J173="",P173=""),6,IF(AND(D173&lt;&gt;"",J173="",P173=""),100,IF(AND(D173&lt;&gt;"",J173&lt;&gt;"",P173=""),100,IF(AND(D173&lt;&gt;"",J173&lt;&gt;"",P173&lt;&gt;""),1,100)))))</f>
        <v>6</v>
      </c>
      <c r="Z173" s="274"/>
      <c r="AA173" s="275"/>
      <c r="AB173" s="275"/>
      <c r="AC173" s="275"/>
      <c r="AD173" s="271"/>
      <c r="AE173" s="271"/>
      <c r="AF173" s="271"/>
      <c r="AG173" s="271"/>
      <c r="AH173" s="267"/>
      <c r="AI173" s="267"/>
      <c r="AJ173" s="267"/>
    </row>
    <row r="174" spans="2:38" s="4" customFormat="1" ht="15.75" hidden="1" customHeight="1" x14ac:dyDescent="0.25">
      <c r="B174" s="23"/>
      <c r="C174" s="23"/>
      <c r="D174" s="272"/>
      <c r="E174" s="273"/>
      <c r="F174" s="273"/>
      <c r="G174" s="273"/>
      <c r="H174" s="273"/>
      <c r="I174" s="273"/>
      <c r="J174" s="281"/>
      <c r="K174" s="282"/>
      <c r="L174" s="282"/>
      <c r="M174" s="282"/>
      <c r="N174" s="282"/>
      <c r="O174" s="282"/>
      <c r="P174" s="283"/>
      <c r="Q174" s="283"/>
      <c r="R174" s="283"/>
      <c r="S174" s="283"/>
      <c r="T174" s="283"/>
      <c r="U174" s="283"/>
      <c r="V174" s="283"/>
      <c r="W174" s="283"/>
      <c r="X174" s="283"/>
      <c r="Y174" s="66">
        <f>IF(AND(Tbl_Cabos!AM9&lt;&gt;"",Tbl_Cabos!AL9&lt;&gt;""),ROW(),IF(AND(D174="",J174="",P174=""),6,IF(AND(D174&lt;&gt;"",J174="",P174=""),100,IF(AND(D174&lt;&gt;"",J174&lt;&gt;"",P174=""),100,IF(AND(D174&lt;&gt;"",J174&lt;&gt;"",P174&lt;&gt;""),1,100)))))</f>
        <v>6</v>
      </c>
      <c r="Z174" s="274"/>
      <c r="AA174" s="275"/>
      <c r="AB174" s="275"/>
      <c r="AC174" s="275"/>
      <c r="AD174" s="271"/>
      <c r="AE174" s="271"/>
      <c r="AF174" s="271"/>
      <c r="AG174" s="271"/>
      <c r="AH174" s="267"/>
      <c r="AI174" s="267"/>
      <c r="AJ174" s="267"/>
    </row>
    <row r="175" spans="2:38" s="4" customFormat="1" ht="15.75" hidden="1" customHeight="1" x14ac:dyDescent="0.25">
      <c r="B175" s="23"/>
      <c r="C175" s="23"/>
      <c r="D175" s="272"/>
      <c r="E175" s="273"/>
      <c r="F175" s="273"/>
      <c r="G175" s="273"/>
      <c r="H175" s="273"/>
      <c r="I175" s="273"/>
      <c r="J175" s="281"/>
      <c r="K175" s="282"/>
      <c r="L175" s="282"/>
      <c r="M175" s="282"/>
      <c r="N175" s="282"/>
      <c r="O175" s="282"/>
      <c r="P175" s="283"/>
      <c r="Q175" s="283"/>
      <c r="R175" s="283"/>
      <c r="S175" s="283"/>
      <c r="T175" s="283"/>
      <c r="U175" s="283"/>
      <c r="V175" s="283"/>
      <c r="W175" s="283"/>
      <c r="X175" s="283"/>
      <c r="Y175" s="66">
        <f>IF(AND(Tbl_Cabos!AM10&lt;&gt;"",Tbl_Cabos!AL10&lt;&gt;""),ROW(),IF(AND(D175="",J175="",P175=""),6,IF(AND(D175&lt;&gt;"",J175="",P175=""),100,IF(AND(D175&lt;&gt;"",J175&lt;&gt;"",P175=""),100,IF(AND(D175&lt;&gt;"",J175&lt;&gt;"",P175&lt;&gt;""),1,100)))))</f>
        <v>6</v>
      </c>
      <c r="Z175" s="274"/>
      <c r="AA175" s="275"/>
      <c r="AB175" s="275"/>
      <c r="AC175" s="275"/>
      <c r="AD175" s="271"/>
      <c r="AE175" s="271"/>
      <c r="AF175" s="271"/>
      <c r="AG175" s="271"/>
      <c r="AH175" s="267"/>
      <c r="AI175" s="267"/>
      <c r="AJ175" s="267"/>
    </row>
    <row r="176" spans="2:38" s="4" customFormat="1" ht="15.75" hidden="1" customHeight="1" x14ac:dyDescent="0.25">
      <c r="B176" s="23"/>
      <c r="C176" s="23"/>
      <c r="D176" s="272"/>
      <c r="E176" s="273"/>
      <c r="F176" s="273"/>
      <c r="G176" s="273"/>
      <c r="H176" s="273"/>
      <c r="I176" s="273"/>
      <c r="J176" s="281"/>
      <c r="K176" s="282"/>
      <c r="L176" s="282"/>
      <c r="M176" s="282"/>
      <c r="N176" s="282"/>
      <c r="O176" s="282"/>
      <c r="P176" s="283"/>
      <c r="Q176" s="283"/>
      <c r="R176" s="283"/>
      <c r="S176" s="283"/>
      <c r="T176" s="283"/>
      <c r="U176" s="283"/>
      <c r="V176" s="283"/>
      <c r="W176" s="283"/>
      <c r="X176" s="283"/>
      <c r="Y176" s="66">
        <f>IF(AND(Tbl_Cabos!AM11&lt;&gt;"",Tbl_Cabos!AL11&lt;&gt;""),ROW(),IF(AND(D176="",J176="",P176=""),6,IF(AND(D176&lt;&gt;"",J176="",P176=""),100,IF(AND(D176&lt;&gt;"",J176&lt;&gt;"",P176=""),100,IF(AND(D176&lt;&gt;"",J176&lt;&gt;"",P176&lt;&gt;""),1,100)))))</f>
        <v>6</v>
      </c>
      <c r="Z176" s="274"/>
      <c r="AA176" s="275"/>
      <c r="AB176" s="275"/>
      <c r="AC176" s="275"/>
      <c r="AD176" s="271"/>
      <c r="AE176" s="271"/>
      <c r="AF176" s="271"/>
      <c r="AG176" s="271"/>
      <c r="AH176" s="267"/>
      <c r="AI176" s="267"/>
      <c r="AJ176" s="267"/>
    </row>
    <row r="177" spans="1:36" s="4" customFormat="1" ht="15.75" hidden="1" customHeight="1" x14ac:dyDescent="0.25">
      <c r="B177" s="23"/>
      <c r="C177" s="23"/>
      <c r="D177" s="272"/>
      <c r="E177" s="273"/>
      <c r="F177" s="273"/>
      <c r="G177" s="273"/>
      <c r="H177" s="273"/>
      <c r="I177" s="273"/>
      <c r="J177" s="281"/>
      <c r="K177" s="282"/>
      <c r="L177" s="282"/>
      <c r="M177" s="282"/>
      <c r="N177" s="282"/>
      <c r="O177" s="282"/>
      <c r="P177" s="283"/>
      <c r="Q177" s="283"/>
      <c r="R177" s="283"/>
      <c r="S177" s="283"/>
      <c r="T177" s="283"/>
      <c r="U177" s="283"/>
      <c r="V177" s="283"/>
      <c r="W177" s="283"/>
      <c r="X177" s="283"/>
      <c r="Y177" s="66">
        <f>IF(AND(Tbl_Cabos!AM12&lt;&gt;"",Tbl_Cabos!AL12&lt;&gt;""),ROW(),IF(AND(D177="",J177="",P177=""),6,IF(AND(D177&lt;&gt;"",J177="",P177=""),100,IF(AND(D177&lt;&gt;"",J177&lt;&gt;"",P177=""),100,IF(AND(D177&lt;&gt;"",J177&lt;&gt;"",P177&lt;&gt;""),1,100)))))</f>
        <v>6</v>
      </c>
      <c r="Z177" s="274"/>
      <c r="AA177" s="275"/>
      <c r="AB177" s="275"/>
      <c r="AC177" s="275"/>
      <c r="AD177" s="271"/>
      <c r="AE177" s="271"/>
      <c r="AF177" s="271"/>
      <c r="AG177" s="271"/>
      <c r="AH177" s="267"/>
      <c r="AI177" s="267"/>
      <c r="AJ177" s="267"/>
    </row>
    <row r="178" spans="1:36" s="4" customFormat="1" ht="15.75" hidden="1" customHeight="1" x14ac:dyDescent="0.25">
      <c r="B178" s="23"/>
      <c r="C178" s="23"/>
      <c r="D178" s="272"/>
      <c r="E178" s="273"/>
      <c r="F178" s="273"/>
      <c r="G178" s="273"/>
      <c r="H178" s="273"/>
      <c r="I178" s="273"/>
      <c r="J178" s="281"/>
      <c r="K178" s="282"/>
      <c r="L178" s="282"/>
      <c r="M178" s="282"/>
      <c r="N178" s="282"/>
      <c r="O178" s="282"/>
      <c r="P178" s="283"/>
      <c r="Q178" s="283"/>
      <c r="R178" s="283"/>
      <c r="S178" s="283"/>
      <c r="T178" s="283"/>
      <c r="U178" s="283"/>
      <c r="V178" s="283"/>
      <c r="W178" s="283"/>
      <c r="X178" s="283"/>
      <c r="Y178" s="66">
        <f>IF(AND(Tbl_Cabos!AM13&lt;&gt;"",Tbl_Cabos!AL13&lt;&gt;""),ROW(),IF(AND(D178="",J178="",P178=""),6,IF(AND(D178&lt;&gt;"",J178="",P178=""),100,IF(AND(D178&lt;&gt;"",J178&lt;&gt;"",P178=""),100,IF(AND(D178&lt;&gt;"",J178&lt;&gt;"",P178&lt;&gt;""),1,100)))))</f>
        <v>6</v>
      </c>
      <c r="Z178" s="274"/>
      <c r="AA178" s="275"/>
      <c r="AB178" s="275"/>
      <c r="AC178" s="275"/>
      <c r="AD178" s="271"/>
      <c r="AE178" s="271"/>
      <c r="AF178" s="271"/>
      <c r="AG178" s="271"/>
      <c r="AH178" s="267"/>
      <c r="AI178" s="267"/>
      <c r="AJ178" s="267"/>
    </row>
    <row r="179" spans="1:36" s="4" customFormat="1" ht="15.75" hidden="1" customHeight="1" x14ac:dyDescent="0.25">
      <c r="B179" s="23"/>
      <c r="C179" s="23"/>
      <c r="D179" s="284"/>
      <c r="E179" s="285"/>
      <c r="F179" s="285"/>
      <c r="G179" s="285"/>
      <c r="H179" s="285"/>
      <c r="I179" s="285"/>
      <c r="J179" s="286"/>
      <c r="K179" s="287"/>
      <c r="L179" s="287"/>
      <c r="M179" s="287"/>
      <c r="N179" s="287"/>
      <c r="O179" s="287"/>
      <c r="P179" s="292"/>
      <c r="Q179" s="292"/>
      <c r="R179" s="292"/>
      <c r="S179" s="292"/>
      <c r="T179" s="292"/>
      <c r="U179" s="292"/>
      <c r="V179" s="292"/>
      <c r="W179" s="292"/>
      <c r="X179" s="292"/>
      <c r="Y179" s="66">
        <f>IF(AND(Tbl_Cabos!AM14&lt;&gt;"",Tbl_Cabos!AL14&lt;&gt;""),ROW(),IF(AND(D179="",J179="",P179=""),6,IF(AND(D179&lt;&gt;"",J179="",P179=""),100,IF(AND(D179&lt;&gt;"",J179&lt;&gt;"",P179=""),100,IF(AND(D179&lt;&gt;"",J179&lt;&gt;"",P179&lt;&gt;""),1,100)))))</f>
        <v>6</v>
      </c>
      <c r="Z179" s="288"/>
      <c r="AA179" s="289"/>
      <c r="AB179" s="289"/>
      <c r="AC179" s="289"/>
      <c r="AD179" s="290"/>
      <c r="AE179" s="290"/>
      <c r="AF179" s="290"/>
      <c r="AG179" s="290"/>
      <c r="AH179" s="291"/>
      <c r="AI179" s="291"/>
      <c r="AJ179" s="291"/>
    </row>
    <row r="180" spans="1:36" s="4" customFormat="1" ht="15.75" customHeight="1" x14ac:dyDescent="0.25">
      <c r="B180" s="23"/>
      <c r="C180" s="23"/>
      <c r="D180" s="74"/>
      <c r="E180" s="75"/>
      <c r="F180" s="75"/>
      <c r="G180" s="75"/>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c r="AI180" s="75"/>
      <c r="AJ180" s="76"/>
    </row>
    <row r="181" spans="1:36" s="4" customFormat="1" ht="6" customHeight="1" x14ac:dyDescent="0.25">
      <c r="B181" s="23"/>
      <c r="C181" s="23"/>
      <c r="D181" s="77"/>
      <c r="E181" s="78"/>
      <c r="F181" s="78"/>
      <c r="G181" s="78"/>
      <c r="H181" s="78"/>
      <c r="I181" s="78"/>
      <c r="J181" s="78"/>
      <c r="K181" s="78"/>
      <c r="L181" s="78"/>
      <c r="M181" s="78"/>
      <c r="N181" s="78"/>
      <c r="O181" s="78"/>
      <c r="P181" s="78"/>
      <c r="Q181" s="78"/>
      <c r="R181" s="78"/>
      <c r="S181" s="78"/>
      <c r="T181" s="78"/>
      <c r="U181" s="78"/>
      <c r="V181" s="78"/>
      <c r="W181" s="78"/>
      <c r="X181" s="78"/>
      <c r="Y181" s="78"/>
      <c r="Z181" s="78"/>
      <c r="AA181" s="78"/>
      <c r="AB181" s="78"/>
      <c r="AC181" s="78"/>
      <c r="AD181" s="78"/>
      <c r="AE181" s="78"/>
      <c r="AF181" s="78"/>
      <c r="AG181" s="78"/>
      <c r="AH181" s="78"/>
      <c r="AI181" s="78"/>
      <c r="AJ181" s="79"/>
    </row>
    <row r="182" spans="1:36" s="4" customFormat="1" ht="18.75" customHeight="1" x14ac:dyDescent="0.25">
      <c r="B182" s="23"/>
      <c r="D182"/>
      <c r="E182"/>
    </row>
    <row r="183" spans="1:36" ht="24" customHeight="1" x14ac:dyDescent="0.25">
      <c r="B183" s="23"/>
      <c r="C183" s="169" t="s">
        <v>782</v>
      </c>
      <c r="D183" s="170"/>
      <c r="E183" s="170"/>
      <c r="F183" s="170"/>
      <c r="G183" s="170"/>
      <c r="H183" s="170"/>
      <c r="I183" s="170"/>
      <c r="J183" s="170"/>
      <c r="K183" s="170"/>
      <c r="L183" s="170"/>
      <c r="M183" s="170"/>
      <c r="N183" s="170"/>
      <c r="O183" s="170"/>
      <c r="P183" s="170"/>
      <c r="Q183" s="170"/>
      <c r="R183" s="170"/>
      <c r="S183" s="170"/>
      <c r="T183" s="170"/>
      <c r="U183" s="170"/>
      <c r="V183" s="170"/>
      <c r="W183" s="170"/>
      <c r="X183" s="170"/>
      <c r="Y183" s="170"/>
      <c r="Z183" s="170"/>
      <c r="AA183" s="170"/>
      <c r="AB183" s="170"/>
      <c r="AC183" s="170"/>
      <c r="AD183" s="170"/>
      <c r="AE183" s="170"/>
      <c r="AF183" s="170"/>
      <c r="AG183" s="170"/>
      <c r="AH183" s="170"/>
      <c r="AI183" s="170"/>
      <c r="AJ183" s="171"/>
    </row>
    <row r="184" spans="1:36" ht="117.75" customHeight="1" x14ac:dyDescent="0.25">
      <c r="B184" s="23"/>
      <c r="C184" s="166" t="s">
        <v>2692</v>
      </c>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c r="AA184" s="167"/>
      <c r="AB184" s="167"/>
      <c r="AC184" s="167"/>
      <c r="AD184" s="167"/>
      <c r="AE184" s="167"/>
      <c r="AF184" s="167"/>
      <c r="AG184" s="167"/>
      <c r="AH184" s="167"/>
      <c r="AI184" s="167"/>
      <c r="AJ184" s="168"/>
    </row>
    <row r="185" spans="1:36" ht="15.75" customHeight="1" x14ac:dyDescent="0.25">
      <c r="B185" s="23"/>
      <c r="F185" s="20"/>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row>
    <row r="186" spans="1:36" ht="15.75" customHeight="1" x14ac:dyDescent="0.25">
      <c r="A186" s="14"/>
      <c r="B186" s="23"/>
      <c r="D186" s="175" t="str">
        <f>Validação!E20</f>
        <v>Há inconsistência no preenchimento. Verifique os campos relativos a: Número da NS, Dados da obra, Nome TLH e Testemunhas, Prazo, TLH contratado, Dados consumidor, Email do cliente é o mesmo do TLH ou não foram informados, forma de apresentação dos dados técnicos</v>
      </c>
      <c r="E186" s="176"/>
      <c r="F186" s="176"/>
      <c r="G186" s="176"/>
      <c r="H186" s="176"/>
      <c r="I186" s="176"/>
      <c r="J186" s="176"/>
      <c r="K186" s="176"/>
      <c r="L186" s="176"/>
      <c r="M186" s="176"/>
      <c r="N186" s="176"/>
      <c r="O186" s="176"/>
      <c r="P186" s="176"/>
      <c r="Q186" s="176"/>
      <c r="R186" s="176"/>
      <c r="S186" s="176"/>
      <c r="T186" s="176"/>
      <c r="U186" s="176"/>
      <c r="V186" s="176"/>
      <c r="W186" s="176"/>
      <c r="X186" s="176"/>
      <c r="Y186" s="176"/>
      <c r="Z186" s="176"/>
      <c r="AA186" s="176"/>
      <c r="AB186" s="176"/>
      <c r="AC186" s="176"/>
      <c r="AD186" s="176"/>
      <c r="AE186" s="176"/>
      <c r="AF186" s="176"/>
      <c r="AG186" s="176"/>
      <c r="AH186" s="176"/>
      <c r="AI186" s="176"/>
      <c r="AJ186" s="177"/>
    </row>
    <row r="187" spans="1:36" ht="15.75" customHeight="1" x14ac:dyDescent="0.25">
      <c r="B187" s="23"/>
      <c r="D187" s="178"/>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80"/>
    </row>
    <row r="188" spans="1:36" ht="15.75" customHeight="1" x14ac:dyDescent="0.25">
      <c r="B188" s="23"/>
      <c r="D188" s="178"/>
      <c r="E188" s="179"/>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80"/>
    </row>
    <row r="189" spans="1:36" ht="15.75" customHeight="1" x14ac:dyDescent="0.25">
      <c r="B189" s="23"/>
      <c r="D189" s="181"/>
      <c r="E189" s="182"/>
      <c r="F189" s="182"/>
      <c r="G189" s="182"/>
      <c r="H189" s="182"/>
      <c r="I189" s="182"/>
      <c r="J189" s="182"/>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3"/>
    </row>
    <row r="190" spans="1:36" x14ac:dyDescent="0.25">
      <c r="B190" s="24"/>
    </row>
    <row r="191" spans="1:36" x14ac:dyDescent="0.25">
      <c r="B191" s="24"/>
    </row>
    <row r="192" spans="1:36" x14ac:dyDescent="0.25">
      <c r="B192" s="24"/>
    </row>
    <row r="193" spans="2:2" x14ac:dyDescent="0.25">
      <c r="B193" s="24"/>
    </row>
    <row r="194" spans="2:2" x14ac:dyDescent="0.25">
      <c r="B194" s="24"/>
    </row>
    <row r="195" spans="2:2" x14ac:dyDescent="0.25">
      <c r="B195" s="37"/>
    </row>
    <row r="196" spans="2:2" x14ac:dyDescent="0.25">
      <c r="B196" s="37"/>
    </row>
    <row r="197" spans="2:2" x14ac:dyDescent="0.25">
      <c r="B197" s="37"/>
    </row>
    <row r="198" spans="2:2" x14ac:dyDescent="0.25">
      <c r="B198" s="37"/>
    </row>
    <row r="199" spans="2:2" x14ac:dyDescent="0.25">
      <c r="B199" s="37"/>
    </row>
    <row r="200" spans="2:2" x14ac:dyDescent="0.25">
      <c r="B200" s="37"/>
    </row>
    <row r="201" spans="2:2" x14ac:dyDescent="0.25">
      <c r="B201" s="37"/>
    </row>
    <row r="202" spans="2:2" x14ac:dyDescent="0.25">
      <c r="B202" s="37"/>
    </row>
    <row r="203" spans="2:2" x14ac:dyDescent="0.25">
      <c r="B203" s="37"/>
    </row>
    <row r="204" spans="2:2" x14ac:dyDescent="0.25">
      <c r="B204" s="37"/>
    </row>
    <row r="205" spans="2:2" x14ac:dyDescent="0.25">
      <c r="B205" s="23"/>
    </row>
    <row r="206" spans="2:2" x14ac:dyDescent="0.25">
      <c r="B206" s="37"/>
    </row>
    <row r="207" spans="2:2" x14ac:dyDescent="0.25">
      <c r="B207" s="23"/>
    </row>
    <row r="208" spans="2:2" x14ac:dyDescent="0.25">
      <c r="B208" s="37"/>
    </row>
    <row r="209" spans="2:2" x14ac:dyDescent="0.25">
      <c r="B209" s="23"/>
    </row>
    <row r="210" spans="2:2" x14ac:dyDescent="0.25">
      <c r="B210" s="37"/>
    </row>
  </sheetData>
  <sheetProtection algorithmName="SHA-512" hashValue="bPLdVuyjSKY5QKQzawmiV4zmU6zJirWJ19Ct1ALiA0Vb6bURdFJCLRHRtp4MGHh3ONtqN1BHxDqC764d7xQzVg==" saltValue="lfR64rZaQ/+dkSOuDc3mLA==" spinCount="100000" sheet="1" objects="1" scenarios="1"/>
  <mergeCells count="281">
    <mergeCell ref="P168:X168"/>
    <mergeCell ref="D172:I172"/>
    <mergeCell ref="J172:O172"/>
    <mergeCell ref="Z171:AC171"/>
    <mergeCell ref="D162:K162"/>
    <mergeCell ref="D161:K161"/>
    <mergeCell ref="L158:P158"/>
    <mergeCell ref="L159:P159"/>
    <mergeCell ref="L163:P163"/>
    <mergeCell ref="L162:P162"/>
    <mergeCell ref="L161:P161"/>
    <mergeCell ref="P167:Y167"/>
    <mergeCell ref="Q158:AJ158"/>
    <mergeCell ref="Q159:AJ159"/>
    <mergeCell ref="Q160:AJ160"/>
    <mergeCell ref="Q161:AJ161"/>
    <mergeCell ref="Q162:AJ162"/>
    <mergeCell ref="Q163:AJ163"/>
    <mergeCell ref="D165:AJ165"/>
    <mergeCell ref="D160:K160"/>
    <mergeCell ref="D163:K163"/>
    <mergeCell ref="AD170:AG170"/>
    <mergeCell ref="Z169:AC169"/>
    <mergeCell ref="Z170:AC170"/>
    <mergeCell ref="D174:I174"/>
    <mergeCell ref="J174:O174"/>
    <mergeCell ref="D173:I173"/>
    <mergeCell ref="J173:O173"/>
    <mergeCell ref="Z174:AC174"/>
    <mergeCell ref="AD174:AG174"/>
    <mergeCell ref="AH178:AJ178"/>
    <mergeCell ref="AH174:AJ174"/>
    <mergeCell ref="D175:I175"/>
    <mergeCell ref="J175:O175"/>
    <mergeCell ref="Z175:AC175"/>
    <mergeCell ref="AD175:AG175"/>
    <mergeCell ref="AH175:AJ175"/>
    <mergeCell ref="P174:X174"/>
    <mergeCell ref="P175:X175"/>
    <mergeCell ref="Z173:AC173"/>
    <mergeCell ref="AD173:AG173"/>
    <mergeCell ref="AH173:AJ173"/>
    <mergeCell ref="P173:X173"/>
    <mergeCell ref="D179:I179"/>
    <mergeCell ref="J179:O179"/>
    <mergeCell ref="Z179:AC179"/>
    <mergeCell ref="AD179:AG179"/>
    <mergeCell ref="AH179:AJ179"/>
    <mergeCell ref="P178:X178"/>
    <mergeCell ref="P179:X179"/>
    <mergeCell ref="AH176:AJ176"/>
    <mergeCell ref="D177:I177"/>
    <mergeCell ref="J177:O177"/>
    <mergeCell ref="Z177:AC177"/>
    <mergeCell ref="AD177:AG177"/>
    <mergeCell ref="AH177:AJ177"/>
    <mergeCell ref="P176:X176"/>
    <mergeCell ref="P177:X177"/>
    <mergeCell ref="D176:I176"/>
    <mergeCell ref="J176:O176"/>
    <mergeCell ref="Z176:AC176"/>
    <mergeCell ref="AD176:AG176"/>
    <mergeCell ref="D178:I178"/>
    <mergeCell ref="J178:O178"/>
    <mergeCell ref="Z178:AC178"/>
    <mergeCell ref="AD178:AG178"/>
    <mergeCell ref="J169:O169"/>
    <mergeCell ref="P171:X171"/>
    <mergeCell ref="P172:X172"/>
    <mergeCell ref="D170:I170"/>
    <mergeCell ref="D171:I171"/>
    <mergeCell ref="J170:O170"/>
    <mergeCell ref="J171:O171"/>
    <mergeCell ref="Z172:AC172"/>
    <mergeCell ref="AD172:AG172"/>
    <mergeCell ref="AD169:AG169"/>
    <mergeCell ref="AH172:AJ172"/>
    <mergeCell ref="D157:AJ157"/>
    <mergeCell ref="D158:K158"/>
    <mergeCell ref="D159:K159"/>
    <mergeCell ref="AD171:AG171"/>
    <mergeCell ref="AH168:AJ168"/>
    <mergeCell ref="AH169:AJ169"/>
    <mergeCell ref="AH170:AJ170"/>
    <mergeCell ref="AH171:AJ171"/>
    <mergeCell ref="D168:I168"/>
    <mergeCell ref="D169:I169"/>
    <mergeCell ref="L160:P160"/>
    <mergeCell ref="Z168:AC168"/>
    <mergeCell ref="Z167:AC167"/>
    <mergeCell ref="D164:AJ164"/>
    <mergeCell ref="D166:AJ166"/>
    <mergeCell ref="AD167:AG167"/>
    <mergeCell ref="AH167:AJ167"/>
    <mergeCell ref="J168:O168"/>
    <mergeCell ref="D167:I167"/>
    <mergeCell ref="J167:O167"/>
    <mergeCell ref="P169:X169"/>
    <mergeCell ref="P170:X170"/>
    <mergeCell ref="AD168:AG168"/>
    <mergeCell ref="K139:AA139"/>
    <mergeCell ref="AB139:AJ139"/>
    <mergeCell ref="D141:J141"/>
    <mergeCell ref="D143:J143"/>
    <mergeCell ref="J103:N103"/>
    <mergeCell ref="D107:G107"/>
    <mergeCell ref="AI151:AJ151"/>
    <mergeCell ref="AI153:AJ153"/>
    <mergeCell ref="AB135:AE135"/>
    <mergeCell ref="K135:AA135"/>
    <mergeCell ref="D111:AJ111"/>
    <mergeCell ref="R105:V105"/>
    <mergeCell ref="D105:Q105"/>
    <mergeCell ref="K129:O129"/>
    <mergeCell ref="W105:AB105"/>
    <mergeCell ref="D137:J137"/>
    <mergeCell ref="K137:AA137"/>
    <mergeCell ref="AF105:AJ105"/>
    <mergeCell ref="D109:G109"/>
    <mergeCell ref="H109:AJ109"/>
    <mergeCell ref="D133:J133"/>
    <mergeCell ref="K133:AJ133"/>
    <mergeCell ref="D135:J135"/>
    <mergeCell ref="AB151:AH151"/>
    <mergeCell ref="AB153:AH153"/>
    <mergeCell ref="K66:L66"/>
    <mergeCell ref="AB137:AJ137"/>
    <mergeCell ref="AB155:AH155"/>
    <mergeCell ref="D95:AJ95"/>
    <mergeCell ref="D66:J66"/>
    <mergeCell ref="D147:AJ147"/>
    <mergeCell ref="D151:K151"/>
    <mergeCell ref="D153:K153"/>
    <mergeCell ref="D155:K155"/>
    <mergeCell ref="D149:AJ149"/>
    <mergeCell ref="L151:N151"/>
    <mergeCell ref="L153:N153"/>
    <mergeCell ref="L155:N155"/>
    <mergeCell ref="H107:AJ107"/>
    <mergeCell ref="AD75:AJ75"/>
    <mergeCell ref="D79:F79"/>
    <mergeCell ref="G79:L79"/>
    <mergeCell ref="M79:N79"/>
    <mergeCell ref="P79:W79"/>
    <mergeCell ref="AD79:AJ79"/>
    <mergeCell ref="D77:J77"/>
    <mergeCell ref="D139:J139"/>
    <mergeCell ref="O103:R103"/>
    <mergeCell ref="U97:AC97"/>
    <mergeCell ref="M99:AJ99"/>
    <mergeCell ref="D99:L99"/>
    <mergeCell ref="D103:I103"/>
    <mergeCell ref="D97:J97"/>
    <mergeCell ref="K97:T97"/>
    <mergeCell ref="S103:Y103"/>
    <mergeCell ref="AD97:AJ97"/>
    <mergeCell ref="D101:F101"/>
    <mergeCell ref="G101:R101"/>
    <mergeCell ref="Z103:AE103"/>
    <mergeCell ref="AF103:AJ103"/>
    <mergeCell ref="AC105:AE105"/>
    <mergeCell ref="AD129:AJ129"/>
    <mergeCell ref="D131:J131"/>
    <mergeCell ref="K131:AJ131"/>
    <mergeCell ref="D119:H119"/>
    <mergeCell ref="AC117:AE117"/>
    <mergeCell ref="AF117:AJ117"/>
    <mergeCell ref="D127:AJ127"/>
    <mergeCell ref="D129:J129"/>
    <mergeCell ref="D122:AJ124"/>
    <mergeCell ref="E6:K6"/>
    <mergeCell ref="D13:M13"/>
    <mergeCell ref="T25:X25"/>
    <mergeCell ref="AF4:AJ5"/>
    <mergeCell ref="D7:F7"/>
    <mergeCell ref="G7:L7"/>
    <mergeCell ref="D2:AJ3"/>
    <mergeCell ref="D37:H37"/>
    <mergeCell ref="I37:P37"/>
    <mergeCell ref="Q37:AB37"/>
    <mergeCell ref="AC37:AJ37"/>
    <mergeCell ref="D23:AJ23"/>
    <mergeCell ref="D25:G25"/>
    <mergeCell ref="Y25:AF25"/>
    <mergeCell ref="J25:L25"/>
    <mergeCell ref="H27:AH27"/>
    <mergeCell ref="D21:W21"/>
    <mergeCell ref="Y21:AJ21"/>
    <mergeCell ref="M25:S25"/>
    <mergeCell ref="AC31:AE31"/>
    <mergeCell ref="AC33:AE33"/>
    <mergeCell ref="AC35:AE35"/>
    <mergeCell ref="D35:H35"/>
    <mergeCell ref="M33:P33"/>
    <mergeCell ref="C184:AJ184"/>
    <mergeCell ref="C183:AJ183"/>
    <mergeCell ref="S129:Y129"/>
    <mergeCell ref="Z129:AC129"/>
    <mergeCell ref="P129:R129"/>
    <mergeCell ref="D186:AJ189"/>
    <mergeCell ref="D113:P113"/>
    <mergeCell ref="D115:H115"/>
    <mergeCell ref="I115:AB115"/>
    <mergeCell ref="AC115:AE115"/>
    <mergeCell ref="AF115:AJ115"/>
    <mergeCell ref="D117:H117"/>
    <mergeCell ref="I117:L117"/>
    <mergeCell ref="M117:P117"/>
    <mergeCell ref="Q117:AB117"/>
    <mergeCell ref="AF135:AJ135"/>
    <mergeCell ref="D145:J145"/>
    <mergeCell ref="K141:AJ141"/>
    <mergeCell ref="K143:AJ143"/>
    <mergeCell ref="K145:AJ145"/>
    <mergeCell ref="I119:AB119"/>
    <mergeCell ref="AC119:AE119"/>
    <mergeCell ref="AF119:AJ119"/>
    <mergeCell ref="AI155:AJ155"/>
    <mergeCell ref="Q92:W92"/>
    <mergeCell ref="P83:P85"/>
    <mergeCell ref="H90:L90"/>
    <mergeCell ref="D92:G92"/>
    <mergeCell ref="H92:L92"/>
    <mergeCell ref="S58:X58"/>
    <mergeCell ref="N66:P66"/>
    <mergeCell ref="D71:R71"/>
    <mergeCell ref="S71:AJ71"/>
    <mergeCell ref="D60:J60"/>
    <mergeCell ref="D62:J62"/>
    <mergeCell ref="K58:L58"/>
    <mergeCell ref="K60:L60"/>
    <mergeCell ref="D73:J73"/>
    <mergeCell ref="X92:AA92"/>
    <mergeCell ref="D64:J64"/>
    <mergeCell ref="K77:AJ77"/>
    <mergeCell ref="D83:N85"/>
    <mergeCell ref="K62:L62"/>
    <mergeCell ref="K64:L64"/>
    <mergeCell ref="N58:P58"/>
    <mergeCell ref="K42:AJ49"/>
    <mergeCell ref="D54:K54"/>
    <mergeCell ref="D56:K56"/>
    <mergeCell ref="M54:T54"/>
    <mergeCell ref="M56:T56"/>
    <mergeCell ref="AF35:AJ35"/>
    <mergeCell ref="D42:J49"/>
    <mergeCell ref="K39:AJ40"/>
    <mergeCell ref="D31:H31"/>
    <mergeCell ref="D39:J40"/>
    <mergeCell ref="I31:AB31"/>
    <mergeCell ref="I33:L33"/>
    <mergeCell ref="Q33:AB33"/>
    <mergeCell ref="I35:AB35"/>
    <mergeCell ref="D33:H33"/>
    <mergeCell ref="AF31:AJ31"/>
    <mergeCell ref="AF33:AJ33"/>
    <mergeCell ref="Y54:AB54"/>
    <mergeCell ref="N60:P60"/>
    <mergeCell ref="N62:P62"/>
    <mergeCell ref="N64:P64"/>
    <mergeCell ref="D180:AJ181"/>
    <mergeCell ref="AC54:AJ54"/>
    <mergeCell ref="AF56:AJ56"/>
    <mergeCell ref="Y56:AE56"/>
    <mergeCell ref="G75:L75"/>
    <mergeCell ref="X75:AC75"/>
    <mergeCell ref="X79:AC79"/>
    <mergeCell ref="S62:X62"/>
    <mergeCell ref="S64:X64"/>
    <mergeCell ref="Z62:AC62"/>
    <mergeCell ref="K73:AJ73"/>
    <mergeCell ref="Z58:AC58"/>
    <mergeCell ref="Z64:AC64"/>
    <mergeCell ref="D75:F75"/>
    <mergeCell ref="M75:N75"/>
    <mergeCell ref="P75:W75"/>
    <mergeCell ref="M92:P92"/>
    <mergeCell ref="M90:AJ90"/>
    <mergeCell ref="D90:G90"/>
    <mergeCell ref="Q83:AJ85"/>
    <mergeCell ref="AB92:AJ92"/>
  </mergeCells>
  <conditionalFormatting sqref="D115:AJ119">
    <cfRule type="expression" dxfId="21" priority="17">
      <formula>$D$113="Endereço da Unidade Consumidora"</formula>
    </cfRule>
  </conditionalFormatting>
  <conditionalFormatting sqref="D166:AJ166">
    <cfRule type="cellIs" dxfId="20" priority="1" operator="notEqual">
      <formula>"Dica: Preencha os campos da esquerda para a direita e de cima para baixo."</formula>
    </cfRule>
    <cfRule type="cellIs" dxfId="19" priority="3" operator="equal">
      <formula>"Dica: Preencha os campos da esquerda para a direita e de cima para baixo."</formula>
    </cfRule>
  </conditionalFormatting>
  <conditionalFormatting sqref="D186:AJ189">
    <cfRule type="expression" dxfId="18" priority="16">
      <formula>$D$186="Os dados foram preenchidos corretamente"</formula>
    </cfRule>
  </conditionalFormatting>
  <conditionalFormatting sqref="G101:R101">
    <cfRule type="expression" dxfId="17" priority="22">
      <formula>$K$97="Pessoa Jurídica"</formula>
    </cfRule>
  </conditionalFormatting>
  <conditionalFormatting sqref="H27">
    <cfRule type="expression" dxfId="16" priority="15">
      <formula>$D$25="Não"</formula>
    </cfRule>
  </conditionalFormatting>
  <conditionalFormatting sqref="J25:L25">
    <cfRule type="expression" dxfId="15" priority="14">
      <formula>$D$25="Sim"</formula>
    </cfRule>
  </conditionalFormatting>
  <conditionalFormatting sqref="J103:N103">
    <cfRule type="expression" dxfId="14" priority="25">
      <formula>$K$97="Pessoa Física"</formula>
    </cfRule>
  </conditionalFormatting>
  <conditionalFormatting sqref="J25:S25">
    <cfRule type="expression" dxfId="13" priority="12">
      <formula>$D$25="Sim"</formula>
    </cfRule>
  </conditionalFormatting>
  <conditionalFormatting sqref="K135:AA135">
    <cfRule type="expression" dxfId="12" priority="18">
      <formula>$K$135="Confira a indicação do Grupo ou o Ramo de Atividade"</formula>
    </cfRule>
  </conditionalFormatting>
  <conditionalFormatting sqref="M25:S25">
    <cfRule type="expression" dxfId="11" priority="13">
      <formula>$D$25="Sim"</formula>
    </cfRule>
  </conditionalFormatting>
  <conditionalFormatting sqref="S103:Y103">
    <cfRule type="expression" dxfId="10" priority="24">
      <formula>$K$97="Pessoa Física"</formula>
    </cfRule>
  </conditionalFormatting>
  <conditionalFormatting sqref="T25 Y25:AF25">
    <cfRule type="expression" dxfId="9" priority="10">
      <formula>$D$25="Sim"</formula>
    </cfRule>
  </conditionalFormatting>
  <conditionalFormatting sqref="T25">
    <cfRule type="expression" dxfId="8" priority="11">
      <formula>$D$25="Sim"</formula>
    </cfRule>
  </conditionalFormatting>
  <conditionalFormatting sqref="Y25">
    <cfRule type="expression" dxfId="7" priority="57">
      <formula>$D$25="Sim"</formula>
    </cfRule>
  </conditionalFormatting>
  <conditionalFormatting sqref="AD75">
    <cfRule type="expression" dxfId="6" priority="9">
      <formula>$K$97="Pessoa Física"</formula>
    </cfRule>
  </conditionalFormatting>
  <conditionalFormatting sqref="AD79">
    <cfRule type="expression" dxfId="5" priority="8">
      <formula>$K$97="Pessoa Física"</formula>
    </cfRule>
  </conditionalFormatting>
  <conditionalFormatting sqref="AD129:AJ129">
    <cfRule type="expression" dxfId="4" priority="19">
      <formula>$K$129="Aumento de carga"</formula>
    </cfRule>
  </conditionalFormatting>
  <conditionalFormatting sqref="AF103:AJ103">
    <cfRule type="expression" dxfId="3" priority="21">
      <formula>$K$97="Pessoa Física"</formula>
    </cfRule>
  </conditionalFormatting>
  <conditionalFormatting sqref="AK168">
    <cfRule type="iconSet" priority="58">
      <iconSet iconSet="3Symbols2">
        <cfvo type="percent" val="0"/>
        <cfvo type="num" val="1" gte="0"/>
        <cfvo type="num" val="10"/>
      </iconSet>
    </cfRule>
  </conditionalFormatting>
  <dataValidations count="33">
    <dataValidation type="list" allowBlank="1" showInputMessage="1" showErrorMessage="1" sqref="D20" xr:uid="{00000000-0002-0000-0200-000000000000}">
      <formula1>"X"</formula1>
    </dataValidation>
    <dataValidation allowBlank="1" showInputMessage="1" showErrorMessage="1" prompt="Indique aqui o código do consumidor interessado cadastrado na CEMIG" sqref="AD97" xr:uid="{00000000-0002-0000-0200-000001000000}"/>
    <dataValidation allowBlank="1" showInputMessage="1" showErrorMessage="1" prompt="Informe a quantidade de dias referente ao prazo negociado para execução da obra." sqref="P83:P85" xr:uid="{00000000-0002-0000-0200-000002000000}"/>
    <dataValidation type="list" allowBlank="1" showInputMessage="1" showErrorMessage="1" sqref="K129" xr:uid="{00000000-0002-0000-0200-000003000000}">
      <formula1>"Aumento de carga,Ligação Nova"</formula1>
    </dataValidation>
    <dataValidation allowBlank="1" showInputMessage="1" showErrorMessage="1" prompt="Informe aqui a potência total a ser instalada. Informe em kW" sqref="S129:Y129" xr:uid="{00000000-0002-0000-0200-000004000000}"/>
    <dataValidation allowBlank="1" showInputMessage="1" showErrorMessage="1" prompt="Informe aqui a potência total instalada atualmente. Informe em kW e somente se for aumento de carga." sqref="AD129:AJ129" xr:uid="{00000000-0002-0000-0200-000005000000}"/>
    <dataValidation type="list" allowBlank="1" showInputMessage="1" showErrorMessage="1" sqref="K131:AJ131" xr:uid="{00000000-0002-0000-0200-000006000000}">
      <formula1>GrupoRamoAtividade</formula1>
    </dataValidation>
    <dataValidation type="list" allowBlank="1" showInputMessage="1" showErrorMessage="1" sqref="I37" xr:uid="{00000000-0002-0000-0200-000007000000}">
      <formula1>"Urbano,Rural"</formula1>
    </dataValidation>
    <dataValidation type="list" allowBlank="1" showInputMessage="1" showErrorMessage="1" prompt="Indique aqui &quot;Sim&quot; ou &quot;Não&quot;" sqref="D25:G25" xr:uid="{00000000-0002-0000-0200-000008000000}">
      <formula1>"Sim,Não"</formula1>
    </dataValidation>
    <dataValidation allowBlank="1" showInputMessage="1" showErrorMessage="1" prompt="Indique a data de referência do orçamento" sqref="AF56:AJ56" xr:uid="{00000000-0002-0000-0200-000009000000}"/>
    <dataValidation showInputMessage="1" showErrorMessage="1" sqref="AB137:AJ137 AB139:AJ139" xr:uid="{00000000-0002-0000-0200-00000A000000}"/>
    <dataValidation type="list" allowBlank="1" showInputMessage="1" showErrorMessage="1" sqref="K137:AA137" xr:uid="{00000000-0002-0000-0200-00000B000000}">
      <formula1>TENSÃO_OBJETIVO</formula1>
    </dataValidation>
    <dataValidation type="list" allowBlank="1" showInputMessage="1" showErrorMessage="1" sqref="K139:AA139" xr:uid="{00000000-0002-0000-0200-00000C000000}">
      <formula1>"MONOFÁSICO,TRIFÁSICO"</formula1>
    </dataValidation>
    <dataValidation allowBlank="1" showInputMessage="1" showErrorMessage="1" prompt="Indicar seção do cabo fase da MT utilizado no projeto. Exemplo:_x000a__x000a_CA 4 AWG" sqref="K141:AJ141" xr:uid="{00000000-0002-0000-0200-00000D000000}"/>
    <dataValidation allowBlank="1" showInputMessage="1" showErrorMessage="1" prompt="Indicar seção do cabo  neutro utilizado no projeto. Exemplo:_x000a__x000a_CA 4 AWG" sqref="K143:AJ143" xr:uid="{00000000-0002-0000-0200-00000E000000}"/>
    <dataValidation allowBlank="1" showInputMessage="1" showErrorMessage="1" prompt="Indicar todos os Trafos do projeto._x000a__x000a_Quantidade/Número de Fases/Potência_x000a__x000a_Exemplo:   1/3/45kVA_x000a_                   2/1/15kVA" sqref="K145:AJ145" xr:uid="{00000000-0002-0000-0200-00000F000000}"/>
    <dataValidation allowBlank="1" showInputMessage="1" showErrorMessage="1" prompt="Informe o cônjuge, caso haja._x000a_" sqref="H109:AJ109" xr:uid="{00000000-0002-0000-0200-000010000000}"/>
    <dataValidation allowBlank="1" showInputMessage="1" showErrorMessage="1" prompt="Informar quantidade de US de TOPOGRAFIA._x000a__x000a_Na lista PROORC a mão de obra ainda deverá ser estratificada." sqref="K60:L60" xr:uid="{00000000-0002-0000-0200-000011000000}"/>
    <dataValidation allowBlank="1" showInputMessage="1" showErrorMessage="1" prompt="Informar quantidade de US de PROJETO._x000a__x000a_Na lista PROORC a mão de obra ainda deverá ser estratificada." sqref="K62:L62" xr:uid="{00000000-0002-0000-0200-000012000000}"/>
    <dataValidation allowBlank="1" showInputMessage="1" showErrorMessage="1" prompt="Informar quantidade de US de CONSTRUÇÃO._x000a__x000a_Na lista PROORC a mão de obra ainda deverá ser estratificada." sqref="K64:L64" xr:uid="{00000000-0002-0000-0200-000013000000}"/>
    <dataValidation type="whole" operator="greaterThan" allowBlank="1" showInputMessage="1" showErrorMessage="1" errorTitle="Erro" error="Não é permitido entrar com números decimais. Por favor, insira um número inteiro." sqref="L155 L151 AI153 AI151" xr:uid="{00000000-0002-0000-0200-000014000000}">
      <formula1>-1</formula1>
    </dataValidation>
    <dataValidation type="whole" allowBlank="1" showInputMessage="1" showErrorMessage="1" errorTitle="Erro" error="Por favor, digite uma NS válida." sqref="L159:L163" xr:uid="{00000000-0002-0000-0200-000015000000}">
      <formula1>1000000000</formula1>
      <formula2>2000999999</formula2>
    </dataValidation>
    <dataValidation type="list" allowBlank="1" showInputMessage="1" showErrorMessage="1" sqref="D168:I179" xr:uid="{00000000-0002-0000-0200-000016000000}">
      <formula1>"CONVENCIONAL, ISOLADA, PROTEGIDA, SUBTERRANEA - RDS"</formula1>
    </dataValidation>
    <dataValidation type="list" allowBlank="1" showInputMessage="1" showErrorMessage="1" sqref="Z168:AC179" xr:uid="{00000000-0002-0000-0200-000017000000}">
      <formula1>"MONOFASICO,TRIFASICO"</formula1>
    </dataValidation>
    <dataValidation type="list" allowBlank="1" showInputMessage="1" showErrorMessage="1" sqref="P168:P171" xr:uid="{00000000-0002-0000-0200-000018000000}">
      <formula1>TIPOS_CABOS_POR_REDE</formula1>
    </dataValidation>
    <dataValidation type="list" allowBlank="1" showInputMessage="1" showErrorMessage="1" sqref="J168:O179" xr:uid="{00000000-0002-0000-0200-000019000000}">
      <formula1>MODALIDADE_TP_REDE</formula1>
    </dataValidation>
    <dataValidation type="list" allowBlank="1" showInputMessage="1" showErrorMessage="1" sqref="P172" xr:uid="{00000000-0002-0000-0200-00001A000000}">
      <formula1>TIPOS_CABOS_POR_REDE_171</formula1>
    </dataValidation>
    <dataValidation type="list" allowBlank="1" showInputMessage="1" showErrorMessage="1" sqref="P173:P179" xr:uid="{00000000-0002-0000-0200-00001B000000}">
      <formula1>TIPOS_CABOS_POR_REDE_172</formula1>
    </dataValidation>
    <dataValidation type="list" allowBlank="1" showInputMessage="1" showErrorMessage="1" sqref="I35:AB35" xr:uid="{00000000-0002-0000-0200-00001C000000}">
      <formula1>MUNICÍPIOS</formula1>
    </dataValidation>
    <dataValidation allowBlank="1" showInputMessage="1" showErrorMessage="1" errorTitle="CPF" error="Informe o CPF corretamente" sqref="D101" xr:uid="{00000000-0002-0000-0200-00001D000000}"/>
    <dataValidation allowBlank="1" showInputMessage="1" showErrorMessage="1" prompt="Informe o e-mail do cliente. Atenção! O e-mail do cliente não pode ser o mesmo do TLH." sqref="H107:AJ107" xr:uid="{00000000-0002-0000-0200-00001E000000}"/>
    <dataValidation allowBlank="1" showInputMessage="1" showErrorMessage="1" prompt="Você deve informar o celular neste campo ou o telefone fixo no campo seguinte." sqref="W105:AB105" xr:uid="{00000000-0002-0000-0200-00001F000000}"/>
    <dataValidation allowBlank="1" showInputMessage="1" showErrorMessage="1" prompt="Você deve informar o telefone fixo neste campo ou o celular no campo anterior." sqref="AF105:AJ105" xr:uid="{00000000-0002-0000-0200-000020000000}"/>
  </dataValidations>
  <pageMargins left="0.511811024" right="0.511811024" top="0.78740157499999996" bottom="0.78740157499999996" header="0.31496062000000002" footer="0.31496062000000002"/>
  <pageSetup paperSize="9" orientation="portrait" r:id="rId1"/>
  <headerFooter>
    <oddFooter>&amp;R_x000D_&amp;1#&amp;"Calibri"&amp;10&amp;K000000 Classificação: Direcionado</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91" r:id="rId4" name="Check Box 27">
              <controlPr locked="0" defaultSize="0" autoFill="0" autoLine="0" autoPict="0">
                <anchor moveWithCells="1">
                  <from>
                    <xdr:col>17</xdr:col>
                    <xdr:colOff>114300</xdr:colOff>
                    <xdr:row>36</xdr:row>
                    <xdr:rowOff>28575</xdr:rowOff>
                  </from>
                  <to>
                    <xdr:col>21</xdr:col>
                    <xdr:colOff>47625</xdr:colOff>
                    <xdr:row>36</xdr:row>
                    <xdr:rowOff>247650</xdr:rowOff>
                  </to>
                </anchor>
              </controlPr>
            </control>
          </mc:Choice>
        </mc:AlternateContent>
        <mc:AlternateContent xmlns:mc="http://schemas.openxmlformats.org/markup-compatibility/2006">
          <mc:Choice Requires="x14">
            <control shapeId="11292" r:id="rId5" name="Check Box 28">
              <controlPr locked="0" defaultSize="0" autoFill="0" autoLine="0" autoPict="0">
                <anchor moveWithCells="1">
                  <from>
                    <xdr:col>28</xdr:col>
                    <xdr:colOff>76200</xdr:colOff>
                    <xdr:row>36</xdr:row>
                    <xdr:rowOff>38100</xdr:rowOff>
                  </from>
                  <to>
                    <xdr:col>29</xdr:col>
                    <xdr:colOff>104775</xdr:colOff>
                    <xdr:row>36</xdr:row>
                    <xdr:rowOff>247650</xdr:rowOff>
                  </to>
                </anchor>
              </controlPr>
            </control>
          </mc:Choice>
        </mc:AlternateContent>
        <mc:AlternateContent xmlns:mc="http://schemas.openxmlformats.org/markup-compatibility/2006">
          <mc:Choice Requires="x14">
            <control shapeId="11295" r:id="rId6" name="Check Box 31">
              <controlPr locked="0" defaultSize="0" autoFill="0" autoLine="0" autoPict="0">
                <anchor moveWithCells="1">
                  <from>
                    <xdr:col>4</xdr:col>
                    <xdr:colOff>0</xdr:colOff>
                    <xdr:row>179</xdr:row>
                    <xdr:rowOff>19050</xdr:rowOff>
                  </from>
                  <to>
                    <xdr:col>7</xdr:col>
                    <xdr:colOff>123825</xdr:colOff>
                    <xdr:row>180</xdr:row>
                    <xdr:rowOff>28575</xdr:rowOff>
                  </to>
                </anchor>
              </controlPr>
            </control>
          </mc:Choice>
        </mc:AlternateContent>
        <mc:AlternateContent xmlns:mc="http://schemas.openxmlformats.org/markup-compatibility/2006">
          <mc:Choice Requires="x14">
            <control shapeId="11296" r:id="rId7" name="Check Box 32">
              <controlPr locked="0" defaultSize="0" autoFill="0" autoLine="0" autoPict="0">
                <anchor moveWithCells="1">
                  <from>
                    <xdr:col>11</xdr:col>
                    <xdr:colOff>95250</xdr:colOff>
                    <xdr:row>179</xdr:row>
                    <xdr:rowOff>19050</xdr:rowOff>
                  </from>
                  <to>
                    <xdr:col>12</xdr:col>
                    <xdr:colOff>238125</xdr:colOff>
                    <xdr:row>180</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B1:AQ208"/>
  <sheetViews>
    <sheetView topLeftCell="AB1" workbookViewId="0">
      <selection activeCell="AM3" sqref="AM3:AM14"/>
    </sheetView>
  </sheetViews>
  <sheetFormatPr defaultRowHeight="15" x14ac:dyDescent="0.25"/>
  <cols>
    <col min="2" max="2" width="40.5703125" bestFit="1" customWidth="1"/>
    <col min="3" max="3" width="35.85546875" bestFit="1" customWidth="1"/>
    <col min="4" max="4" width="37" bestFit="1" customWidth="1"/>
    <col min="5" max="5" width="38.5703125" bestFit="1" customWidth="1"/>
    <col min="6" max="7" width="44" bestFit="1" customWidth="1"/>
    <col min="8" max="8" width="39.5703125" bestFit="1" customWidth="1"/>
    <col min="9" max="9" width="33" bestFit="1" customWidth="1"/>
    <col min="10" max="10" width="34" bestFit="1" customWidth="1"/>
    <col min="11" max="11" width="37.5703125" bestFit="1" customWidth="1"/>
    <col min="12" max="12" width="36.28515625" bestFit="1" customWidth="1"/>
    <col min="13" max="13" width="31.5703125" bestFit="1" customWidth="1"/>
    <col min="14" max="14" width="32.7109375" bestFit="1" customWidth="1"/>
    <col min="15" max="15" width="44" bestFit="1" customWidth="1"/>
    <col min="16" max="16" width="40.5703125" bestFit="1" customWidth="1"/>
    <col min="17" max="17" width="42.140625" bestFit="1" customWidth="1"/>
    <col min="18" max="18" width="46.7109375" bestFit="1" customWidth="1"/>
    <col min="19" max="19" width="43.140625" bestFit="1" customWidth="1"/>
    <col min="20" max="20" width="6.7109375" customWidth="1"/>
    <col min="21" max="21" width="7.85546875" hidden="1" customWidth="1"/>
    <col min="22" max="23" width="8.5703125" hidden="1" customWidth="1"/>
    <col min="25" max="25" width="28" customWidth="1"/>
    <col min="26" max="26" width="25.7109375" bestFit="1" customWidth="1"/>
    <col min="27" max="27" width="23" bestFit="1" customWidth="1"/>
    <col min="28" max="28" width="27" bestFit="1" customWidth="1"/>
    <col min="29" max="29" width="4" customWidth="1"/>
    <col min="30" max="30" width="11.42578125" hidden="1" customWidth="1"/>
    <col min="31" max="31" width="27" hidden="1" customWidth="1"/>
    <col min="32" max="32" width="2.85546875" hidden="1" customWidth="1"/>
    <col min="33" max="33" width="91.5703125" hidden="1" customWidth="1"/>
    <col min="38" max="38" width="68.5703125" customWidth="1"/>
    <col min="39" max="39" width="9.140625" style="27"/>
    <col min="41" max="41" width="13.28515625" customWidth="1"/>
    <col min="42" max="43" width="44" hidden="1" customWidth="1"/>
  </cols>
  <sheetData>
    <row r="1" spans="2:43" x14ac:dyDescent="0.25">
      <c r="R1" t="s">
        <v>2141</v>
      </c>
    </row>
    <row r="2" spans="2:43" x14ac:dyDescent="0.25">
      <c r="AL2" t="s">
        <v>2153</v>
      </c>
      <c r="AO2" t="s">
        <v>2154</v>
      </c>
    </row>
    <row r="3" spans="2:43" x14ac:dyDescent="0.25">
      <c r="B3" t="s">
        <v>2121</v>
      </c>
      <c r="C3" t="s">
        <v>2122</v>
      </c>
      <c r="D3" t="s">
        <v>2123</v>
      </c>
      <c r="E3" t="s">
        <v>2124</v>
      </c>
      <c r="F3" t="s">
        <v>2125</v>
      </c>
      <c r="G3" t="s">
        <v>2126</v>
      </c>
      <c r="H3" t="s">
        <v>2127</v>
      </c>
      <c r="I3" t="s">
        <v>2136</v>
      </c>
      <c r="J3" t="s">
        <v>2138</v>
      </c>
      <c r="K3" t="s">
        <v>2137</v>
      </c>
      <c r="L3" t="s">
        <v>2128</v>
      </c>
      <c r="M3" t="s">
        <v>2129</v>
      </c>
      <c r="N3" t="s">
        <v>2130</v>
      </c>
      <c r="O3" t="s">
        <v>2131</v>
      </c>
      <c r="P3" t="s">
        <v>2132</v>
      </c>
      <c r="Q3" t="s">
        <v>2133</v>
      </c>
      <c r="R3" t="s">
        <v>2134</v>
      </c>
      <c r="S3" t="s">
        <v>2135</v>
      </c>
      <c r="U3" s="57" t="s">
        <v>1444</v>
      </c>
      <c r="V3" s="57" t="e">
        <f>MATCH(_xlfn.CONCAT('1 - Solicitação - IP'!$D$168:$O$168),CABEC_CABOS_POR_TIPO_REDE,0)</f>
        <v>#N/A</v>
      </c>
      <c r="W3" t="s">
        <v>2139</v>
      </c>
      <c r="Y3" t="s">
        <v>47</v>
      </c>
      <c r="Z3" t="s">
        <v>2095</v>
      </c>
      <c r="AA3" t="s">
        <v>92</v>
      </c>
      <c r="AB3" t="s">
        <v>55</v>
      </c>
      <c r="AD3" s="57" t="s">
        <v>1444</v>
      </c>
      <c r="AE3" s="57" t="e">
        <f>MATCH('1 - Solicitação - IP'!$D$168,CABEC_TIPOS_REDES,0)</f>
        <v>#N/A</v>
      </c>
      <c r="AG3" t="s">
        <v>2120</v>
      </c>
      <c r="AK3" t="s">
        <v>2143</v>
      </c>
      <c r="AL3" t="str">
        <f>_xlfn.CONCAT('1 - Solicitação - IP'!D168:X168)</f>
        <v/>
      </c>
      <c r="AM3" s="67" t="str">
        <f>IF(AL3="","",IF(COUNTIFS(#REF!,AL3)=1,"","/"&amp;ROW()+165))</f>
        <v/>
      </c>
      <c r="AO3" t="str">
        <f>_xlfn.CONCAT(AP3:AQ3)</f>
        <v>CONVENCIONALPRIMARIA MONOFASICACB CA 107,2 MM2 (4/0 AWG)</v>
      </c>
      <c r="AP3" t="s">
        <v>2121</v>
      </c>
      <c r="AQ3" t="s">
        <v>51</v>
      </c>
    </row>
    <row r="4" spans="2:43" x14ac:dyDescent="0.25">
      <c r="B4" t="s">
        <v>51</v>
      </c>
      <c r="C4" t="s">
        <v>24</v>
      </c>
      <c r="D4" t="s">
        <v>51</v>
      </c>
      <c r="E4" t="s">
        <v>51</v>
      </c>
      <c r="F4" t="s">
        <v>2112</v>
      </c>
      <c r="G4" t="s">
        <v>2115</v>
      </c>
      <c r="H4" t="s">
        <v>51</v>
      </c>
      <c r="I4" t="s">
        <v>2117</v>
      </c>
      <c r="J4" t="s">
        <v>2117</v>
      </c>
      <c r="K4" t="s">
        <v>2117</v>
      </c>
      <c r="L4" t="s">
        <v>93</v>
      </c>
      <c r="M4" t="s">
        <v>93</v>
      </c>
      <c r="N4" t="s">
        <v>93</v>
      </c>
      <c r="O4" t="s">
        <v>44</v>
      </c>
      <c r="P4" t="s">
        <v>44</v>
      </c>
      <c r="Q4" t="s">
        <v>79</v>
      </c>
      <c r="R4" t="s">
        <v>79</v>
      </c>
      <c r="S4" t="s">
        <v>79</v>
      </c>
      <c r="U4" s="57" t="s">
        <v>1433</v>
      </c>
      <c r="V4" s="57">
        <f>COUNTA(INDEX(Tbl_Cabos!$B$4:$S$31,,V3))</f>
        <v>1</v>
      </c>
      <c r="W4" t="s">
        <v>2140</v>
      </c>
      <c r="Y4" t="s">
        <v>2101</v>
      </c>
      <c r="Z4" t="s">
        <v>2101</v>
      </c>
      <c r="AA4" t="s">
        <v>2101</v>
      </c>
      <c r="AB4" t="s">
        <v>2108</v>
      </c>
      <c r="AD4" s="57" t="s">
        <v>1433</v>
      </c>
      <c r="AE4" s="57">
        <f>COUNTA(INDEX(Tbl_Cabos!$Y$4:$AB$11,,AE3))</f>
        <v>1</v>
      </c>
      <c r="AG4" t="s">
        <v>2119</v>
      </c>
      <c r="AK4" t="s">
        <v>2142</v>
      </c>
      <c r="AL4" t="str">
        <f>_xlfn.CONCAT('1 - Solicitação - IP'!D169:X169)</f>
        <v/>
      </c>
      <c r="AM4" s="67" t="str">
        <f t="shared" ref="AM4:AM14" si="0">IF(AL4="","",IF(COUNTIFS(#REF!,AL4)=1,"","/"&amp;ROW()+165))</f>
        <v/>
      </c>
      <c r="AO4" t="str">
        <f t="shared" ref="AO4:AO67" si="1">_xlfn.CONCAT(AP4:AQ4)</f>
        <v>CONVENCIONALPRIMARIA MONOFASICACB CA 13,30 MM2 (6 AWG)</v>
      </c>
      <c r="AP4" t="s">
        <v>2121</v>
      </c>
      <c r="AQ4" t="s">
        <v>24</v>
      </c>
    </row>
    <row r="5" spans="2:43" x14ac:dyDescent="0.25">
      <c r="B5" t="s">
        <v>24</v>
      </c>
      <c r="C5" t="s">
        <v>23</v>
      </c>
      <c r="D5" t="s">
        <v>24</v>
      </c>
      <c r="E5" t="s">
        <v>24</v>
      </c>
      <c r="F5" t="s">
        <v>2113</v>
      </c>
      <c r="G5" t="s">
        <v>51</v>
      </c>
      <c r="H5" t="s">
        <v>24</v>
      </c>
      <c r="I5" t="s">
        <v>58</v>
      </c>
      <c r="J5" t="s">
        <v>58</v>
      </c>
      <c r="K5" t="s">
        <v>58</v>
      </c>
      <c r="L5" t="s">
        <v>94</v>
      </c>
      <c r="M5" t="s">
        <v>94</v>
      </c>
      <c r="N5" t="s">
        <v>94</v>
      </c>
      <c r="O5" t="s">
        <v>45</v>
      </c>
      <c r="P5" t="s">
        <v>45</v>
      </c>
      <c r="Q5" t="s">
        <v>44</v>
      </c>
      <c r="R5" t="s">
        <v>44</v>
      </c>
      <c r="S5" t="s">
        <v>44</v>
      </c>
      <c r="U5" s="57" t="s">
        <v>1445</v>
      </c>
      <c r="V5" s="57" t="e">
        <f t="array" aca="1" ref="V5" ca="1">OFFSET($A$3,1,V3,V4)</f>
        <v>#N/A</v>
      </c>
      <c r="Y5" t="s">
        <v>2102</v>
      </c>
      <c r="Z5" t="s">
        <v>2103</v>
      </c>
      <c r="AA5" t="s">
        <v>2102</v>
      </c>
      <c r="AB5" t="s">
        <v>2107</v>
      </c>
      <c r="AD5" s="57" t="s">
        <v>1445</v>
      </c>
      <c r="AE5" s="57" t="e">
        <f t="array" aca="1" ref="AE5" ca="1">OFFSET($X$3,1,AE3,AE4)</f>
        <v>#N/A</v>
      </c>
      <c r="AK5" t="s">
        <v>2144</v>
      </c>
      <c r="AL5" t="str">
        <f>_xlfn.CONCAT('1 - Solicitação - IP'!D170:X170)</f>
        <v/>
      </c>
      <c r="AM5" s="67" t="str">
        <f t="shared" si="0"/>
        <v/>
      </c>
      <c r="AO5" t="str">
        <f t="shared" si="1"/>
        <v>CONVENCIONALPRIMARIA MONOFASICACB CA 170,5 MM2 (336,4 MCM)</v>
      </c>
      <c r="AP5" t="s">
        <v>2121</v>
      </c>
      <c r="AQ5" t="s">
        <v>25</v>
      </c>
    </row>
    <row r="6" spans="2:43" x14ac:dyDescent="0.25">
      <c r="B6" t="s">
        <v>25</v>
      </c>
      <c r="C6" t="s">
        <v>22</v>
      </c>
      <c r="D6" t="s">
        <v>25</v>
      </c>
      <c r="E6" t="s">
        <v>26</v>
      </c>
      <c r="F6" t="s">
        <v>51</v>
      </c>
      <c r="G6" t="s">
        <v>24</v>
      </c>
      <c r="H6" t="s">
        <v>26</v>
      </c>
      <c r="I6" t="s">
        <v>60</v>
      </c>
      <c r="J6" t="s">
        <v>60</v>
      </c>
      <c r="K6" t="s">
        <v>60</v>
      </c>
      <c r="L6" t="s">
        <v>95</v>
      </c>
      <c r="M6" t="s">
        <v>95</v>
      </c>
      <c r="N6" t="s">
        <v>95</v>
      </c>
      <c r="Q6" t="s">
        <v>45</v>
      </c>
      <c r="R6" t="s">
        <v>45</v>
      </c>
      <c r="S6" t="s">
        <v>45</v>
      </c>
      <c r="Y6" t="s">
        <v>2103</v>
      </c>
      <c r="Z6" t="s">
        <v>2096</v>
      </c>
      <c r="AA6" t="s">
        <v>2103</v>
      </c>
      <c r="AB6" t="s">
        <v>2109</v>
      </c>
      <c r="AK6" t="s">
        <v>2145</v>
      </c>
      <c r="AL6" t="str">
        <f>_xlfn.CONCAT('1 - Solicitação - IP'!D171:X171)</f>
        <v/>
      </c>
      <c r="AM6" s="67" t="str">
        <f t="shared" si="0"/>
        <v/>
      </c>
      <c r="AO6" t="str">
        <f t="shared" si="1"/>
        <v>CONVENCIONALPRIMARIA MONOFASICACB CA 21 MM2 (4 AWG)</v>
      </c>
      <c r="AP6" t="s">
        <v>2121</v>
      </c>
      <c r="AQ6" t="s">
        <v>26</v>
      </c>
    </row>
    <row r="7" spans="2:43" x14ac:dyDescent="0.25">
      <c r="B7" t="s">
        <v>26</v>
      </c>
      <c r="C7" t="s">
        <v>21</v>
      </c>
      <c r="D7" t="s">
        <v>26</v>
      </c>
      <c r="E7" t="s">
        <v>27</v>
      </c>
      <c r="F7" t="s">
        <v>24</v>
      </c>
      <c r="G7" t="s">
        <v>25</v>
      </c>
      <c r="H7" t="s">
        <v>27</v>
      </c>
      <c r="I7" t="s">
        <v>61</v>
      </c>
      <c r="J7" t="s">
        <v>61</v>
      </c>
      <c r="K7" t="s">
        <v>61</v>
      </c>
      <c r="L7" t="s">
        <v>96</v>
      </c>
      <c r="M7" t="s">
        <v>96</v>
      </c>
      <c r="N7" t="s">
        <v>96</v>
      </c>
      <c r="Y7" t="s">
        <v>2096</v>
      </c>
      <c r="Z7" t="s">
        <v>2104</v>
      </c>
      <c r="AK7" t="s">
        <v>2146</v>
      </c>
      <c r="AL7" t="str">
        <f>_xlfn.CONCAT('1 - Solicitação - IP'!D172:X172)</f>
        <v/>
      </c>
      <c r="AM7" s="67" t="str">
        <f t="shared" si="0"/>
        <v/>
      </c>
      <c r="AO7" t="str">
        <f t="shared" si="1"/>
        <v>CONVENCIONALPRIMARIA MONOFASICACB CA 33,6 MM2 (2 AWG)</v>
      </c>
      <c r="AP7" t="s">
        <v>2121</v>
      </c>
      <c r="AQ7" t="s">
        <v>27</v>
      </c>
    </row>
    <row r="8" spans="2:43" x14ac:dyDescent="0.25">
      <c r="B8" t="s">
        <v>27</v>
      </c>
      <c r="D8" t="s">
        <v>27</v>
      </c>
      <c r="E8" t="s">
        <v>28</v>
      </c>
      <c r="F8" t="s">
        <v>26</v>
      </c>
      <c r="G8" t="s">
        <v>26</v>
      </c>
      <c r="H8" t="s">
        <v>50</v>
      </c>
      <c r="I8" t="s">
        <v>64</v>
      </c>
      <c r="J8" t="s">
        <v>64</v>
      </c>
      <c r="K8" t="s">
        <v>64</v>
      </c>
      <c r="L8" t="s">
        <v>97</v>
      </c>
      <c r="M8" t="s">
        <v>97</v>
      </c>
      <c r="N8" t="s">
        <v>97</v>
      </c>
      <c r="Y8" t="s">
        <v>2104</v>
      </c>
      <c r="Z8" t="s">
        <v>2106</v>
      </c>
      <c r="AK8" t="s">
        <v>2147</v>
      </c>
      <c r="AL8" t="str">
        <f>_xlfn.CONCAT('1 - Solicitação - IP'!D173:X173)</f>
        <v/>
      </c>
      <c r="AM8" s="67" t="str">
        <f t="shared" si="0"/>
        <v/>
      </c>
      <c r="AO8" t="str">
        <f t="shared" si="1"/>
        <v>CONVENCIONALPRIMARIA MONOFASICACB CA 53,5 MM2 (1/0 AWG)</v>
      </c>
      <c r="AP8" t="s">
        <v>2121</v>
      </c>
      <c r="AQ8" t="s">
        <v>28</v>
      </c>
    </row>
    <row r="9" spans="2:43" x14ac:dyDescent="0.25">
      <c r="B9" t="s">
        <v>28</v>
      </c>
      <c r="D9" t="s">
        <v>28</v>
      </c>
      <c r="E9" t="s">
        <v>29</v>
      </c>
      <c r="F9" t="s">
        <v>27</v>
      </c>
      <c r="G9" t="s">
        <v>27</v>
      </c>
      <c r="H9" t="s">
        <v>28</v>
      </c>
      <c r="I9" t="s">
        <v>67</v>
      </c>
      <c r="J9" t="s">
        <v>67</v>
      </c>
      <c r="K9" t="s">
        <v>67</v>
      </c>
      <c r="L9" t="s">
        <v>98</v>
      </c>
      <c r="M9" t="s">
        <v>98</v>
      </c>
      <c r="N9" t="s">
        <v>2118</v>
      </c>
      <c r="Y9" t="s">
        <v>2106</v>
      </c>
      <c r="AK9" t="s">
        <v>2148</v>
      </c>
      <c r="AL9" t="str">
        <f>_xlfn.CONCAT('1 - Solicitação - IP'!D174:X174)</f>
        <v/>
      </c>
      <c r="AM9" s="67" t="str">
        <f t="shared" si="0"/>
        <v/>
      </c>
      <c r="AO9" t="str">
        <f t="shared" si="1"/>
        <v>CONVENCIONALPRIMARIA MONOFASICACB CA 85,03 MM2 (3/0 AWG)</v>
      </c>
      <c r="AP9" t="s">
        <v>2121</v>
      </c>
      <c r="AQ9" t="s">
        <v>29</v>
      </c>
    </row>
    <row r="10" spans="2:43" x14ac:dyDescent="0.25">
      <c r="B10" t="s">
        <v>29</v>
      </c>
      <c r="D10" t="s">
        <v>29</v>
      </c>
      <c r="E10" t="s">
        <v>30</v>
      </c>
      <c r="F10" t="s">
        <v>28</v>
      </c>
      <c r="G10" t="s">
        <v>28</v>
      </c>
      <c r="H10" t="s">
        <v>29</v>
      </c>
      <c r="I10" t="s">
        <v>91</v>
      </c>
      <c r="J10" t="s">
        <v>91</v>
      </c>
      <c r="K10" t="s">
        <v>91</v>
      </c>
      <c r="L10" t="s">
        <v>99</v>
      </c>
      <c r="M10" t="s">
        <v>99</v>
      </c>
      <c r="Y10" t="s">
        <v>2105</v>
      </c>
      <c r="AK10" t="s">
        <v>2149</v>
      </c>
      <c r="AL10" t="str">
        <f>_xlfn.CONCAT('1 - Solicitação - IP'!D175:X175)</f>
        <v/>
      </c>
      <c r="AM10" s="67" t="str">
        <f t="shared" si="0"/>
        <v/>
      </c>
      <c r="AO10" t="str">
        <f t="shared" si="1"/>
        <v>CONVENCIONALPRIMARIA MONOFASICACB CAA 107,2 MM2 (ACSR 4/0 AWG)</v>
      </c>
      <c r="AP10" t="s">
        <v>2121</v>
      </c>
      <c r="AQ10" t="s">
        <v>30</v>
      </c>
    </row>
    <row r="11" spans="2:43" x14ac:dyDescent="0.25">
      <c r="B11" t="s">
        <v>30</v>
      </c>
      <c r="D11" t="s">
        <v>30</v>
      </c>
      <c r="E11" t="s">
        <v>31</v>
      </c>
      <c r="F11" t="s">
        <v>29</v>
      </c>
      <c r="G11" t="s">
        <v>29</v>
      </c>
      <c r="H11" t="s">
        <v>30</v>
      </c>
      <c r="AK11" t="s">
        <v>2150</v>
      </c>
      <c r="AL11" t="str">
        <f>_xlfn.CONCAT('1 - Solicitação - IP'!D176:X176)</f>
        <v/>
      </c>
      <c r="AM11" s="67" t="str">
        <f t="shared" si="0"/>
        <v/>
      </c>
      <c r="AO11" t="str">
        <f t="shared" si="1"/>
        <v>CONVENCIONALPRIMARIA MONOFASICACB CAA 135,2 MM2 (ACSR 266,8 MCM)</v>
      </c>
      <c r="AP11" t="s">
        <v>2121</v>
      </c>
      <c r="AQ11" t="s">
        <v>31</v>
      </c>
    </row>
    <row r="12" spans="2:43" x14ac:dyDescent="0.25">
      <c r="B12" t="s">
        <v>31</v>
      </c>
      <c r="D12" t="s">
        <v>31</v>
      </c>
      <c r="E12" t="s">
        <v>2098</v>
      </c>
      <c r="F12" t="s">
        <v>30</v>
      </c>
      <c r="G12" t="s">
        <v>30</v>
      </c>
      <c r="H12" t="s">
        <v>31</v>
      </c>
      <c r="AK12" t="s">
        <v>2151</v>
      </c>
      <c r="AL12" t="str">
        <f>_xlfn.CONCAT('1 - Solicitação - IP'!D177:X177)</f>
        <v/>
      </c>
      <c r="AM12" s="67" t="str">
        <f t="shared" si="0"/>
        <v/>
      </c>
      <c r="AO12" t="str">
        <f t="shared" si="1"/>
        <v>CONVENCIONALPRIMARIA MONOFASICACB CAA 170,5 MM2 (ACSR 336,4 MCM)</v>
      </c>
      <c r="AP12" t="s">
        <v>2121</v>
      </c>
      <c r="AQ12" t="s">
        <v>2097</v>
      </c>
    </row>
    <row r="13" spans="2:43" x14ac:dyDescent="0.25">
      <c r="B13" t="s">
        <v>2097</v>
      </c>
      <c r="D13" t="s">
        <v>2097</v>
      </c>
      <c r="E13" t="s">
        <v>2111</v>
      </c>
      <c r="F13" t="s">
        <v>31</v>
      </c>
      <c r="G13" t="s">
        <v>31</v>
      </c>
      <c r="H13" t="s">
        <v>2098</v>
      </c>
      <c r="AK13" t="s">
        <v>2152</v>
      </c>
      <c r="AL13" t="str">
        <f>_xlfn.CONCAT('1 - Solicitação - IP'!D178:X178)</f>
        <v/>
      </c>
      <c r="AM13" s="67" t="str">
        <f t="shared" si="0"/>
        <v/>
      </c>
      <c r="AO13" t="str">
        <f t="shared" si="1"/>
        <v>CONVENCIONALPRIMARIA MONOFASICACB CAA 21 MM2 (ACSR 4 AWG)</v>
      </c>
      <c r="AP13" t="s">
        <v>2121</v>
      </c>
      <c r="AQ13" t="s">
        <v>2098</v>
      </c>
    </row>
    <row r="14" spans="2:43" x14ac:dyDescent="0.25">
      <c r="B14" t="s">
        <v>2098</v>
      </c>
      <c r="D14" t="s">
        <v>2098</v>
      </c>
      <c r="E14" t="s">
        <v>2100</v>
      </c>
      <c r="F14" t="s">
        <v>2098</v>
      </c>
      <c r="G14" t="s">
        <v>2097</v>
      </c>
      <c r="H14" t="s">
        <v>2116</v>
      </c>
      <c r="AK14" t="s">
        <v>2156</v>
      </c>
      <c r="AL14" t="str">
        <f>_xlfn.CONCAT('1 - Solicitação - IP'!D179:X179)</f>
        <v/>
      </c>
      <c r="AM14" s="67" t="str">
        <f t="shared" si="0"/>
        <v/>
      </c>
      <c r="AO14" t="str">
        <f t="shared" si="1"/>
        <v>CONVENCIONALPRIMARIA MONOFASICACB CAA 241,7 MM2</v>
      </c>
      <c r="AP14" t="s">
        <v>2121</v>
      </c>
      <c r="AQ14" t="s">
        <v>2099</v>
      </c>
    </row>
    <row r="15" spans="2:43" x14ac:dyDescent="0.25">
      <c r="B15" t="s">
        <v>2099</v>
      </c>
      <c r="D15" t="s">
        <v>2110</v>
      </c>
      <c r="E15" t="s">
        <v>36</v>
      </c>
      <c r="F15" t="s">
        <v>2114</v>
      </c>
      <c r="G15" t="s">
        <v>2098</v>
      </c>
      <c r="H15" t="s">
        <v>2100</v>
      </c>
      <c r="AL15" t="s">
        <v>2155</v>
      </c>
      <c r="AO15" t="str">
        <f t="shared" si="1"/>
        <v>CONVENCIONALPRIMARIA MONOFASICACB CAA 322,2 MM2 (ACSR 636 MCM)</v>
      </c>
      <c r="AP15" t="s">
        <v>2121</v>
      </c>
      <c r="AQ15" t="s">
        <v>2100</v>
      </c>
    </row>
    <row r="16" spans="2:43" x14ac:dyDescent="0.25">
      <c r="B16" t="s">
        <v>2100</v>
      </c>
      <c r="D16" t="s">
        <v>2100</v>
      </c>
      <c r="E16" t="s">
        <v>37</v>
      </c>
      <c r="F16" t="s">
        <v>2100</v>
      </c>
      <c r="G16" t="s">
        <v>2116</v>
      </c>
      <c r="H16" t="s">
        <v>36</v>
      </c>
      <c r="AL16" s="68" t="str">
        <f>IF(_xlfn.CONCAT(AL3:AL14)="","",MID(_xlfn.CONCAT(AM3:AM14),2,50))</f>
        <v/>
      </c>
      <c r="AO16" t="str">
        <f t="shared" si="1"/>
        <v>CONVENCIONALPRIMARIA MONOFASICACB CAA 33,6 MM2 (ACSR 2 AWG)</v>
      </c>
      <c r="AP16" t="s">
        <v>2121</v>
      </c>
      <c r="AQ16" t="s">
        <v>36</v>
      </c>
    </row>
    <row r="17" spans="2:43" x14ac:dyDescent="0.25">
      <c r="B17" t="s">
        <v>36</v>
      </c>
      <c r="D17" t="s">
        <v>36</v>
      </c>
      <c r="E17" t="s">
        <v>38</v>
      </c>
      <c r="F17" t="s">
        <v>36</v>
      </c>
      <c r="G17" t="s">
        <v>2100</v>
      </c>
      <c r="H17" t="s">
        <v>37</v>
      </c>
      <c r="AO17" t="str">
        <f t="shared" si="1"/>
        <v>CONVENCIONALPRIMARIA MONOFASICACB CAA 53,5 MM2 (ACSR 1/0 AWG)</v>
      </c>
      <c r="AP17" t="s">
        <v>2121</v>
      </c>
      <c r="AQ17" t="s">
        <v>37</v>
      </c>
    </row>
    <row r="18" spans="2:43" x14ac:dyDescent="0.25">
      <c r="B18" t="s">
        <v>37</v>
      </c>
      <c r="D18" t="s">
        <v>37</v>
      </c>
      <c r="E18" t="s">
        <v>39</v>
      </c>
      <c r="F18" t="s">
        <v>37</v>
      </c>
      <c r="G18" t="s">
        <v>36</v>
      </c>
      <c r="H18" t="s">
        <v>38</v>
      </c>
      <c r="AO18" t="str">
        <f t="shared" si="1"/>
        <v>CONVENCIONALPRIMARIA MONOFASICACB CAA 67,4 MM2 (ACSR 2/0 AWG)</v>
      </c>
      <c r="AP18" t="s">
        <v>2121</v>
      </c>
      <c r="AQ18" t="s">
        <v>38</v>
      </c>
    </row>
    <row r="19" spans="2:43" x14ac:dyDescent="0.25">
      <c r="B19" t="s">
        <v>38</v>
      </c>
      <c r="D19" t="s">
        <v>38</v>
      </c>
      <c r="E19" t="s">
        <v>40</v>
      </c>
      <c r="F19" t="s">
        <v>38</v>
      </c>
      <c r="G19" t="s">
        <v>37</v>
      </c>
      <c r="H19" t="s">
        <v>39</v>
      </c>
      <c r="AO19" t="str">
        <f t="shared" si="1"/>
        <v>CONVENCIONALPRIMARIA MONOFASICACB CAA 85,03 MM2 (ACSR 3/0 AWG)</v>
      </c>
      <c r="AP19" t="s">
        <v>2121</v>
      </c>
      <c r="AQ19" t="s">
        <v>39</v>
      </c>
    </row>
    <row r="20" spans="2:43" x14ac:dyDescent="0.25">
      <c r="B20" t="s">
        <v>39</v>
      </c>
      <c r="D20" t="s">
        <v>39</v>
      </c>
      <c r="E20" t="s">
        <v>41</v>
      </c>
      <c r="F20" t="s">
        <v>39</v>
      </c>
      <c r="G20" t="s">
        <v>38</v>
      </c>
      <c r="H20" t="s">
        <v>40</v>
      </c>
      <c r="AL20" t="str">
        <f>IF(AL16="","Dica: Preencha os campos da esquerda para a direita.",IF(LEN(AL16)=3,"Atenção! Há erro no preenchimento da linha "&amp;AL16,IF(LEN(AL16)&gt;3,"Atenção! Há erro no preenchimento das linhas "&amp;AL16)))</f>
        <v>Dica: Preencha os campos da esquerda para a direita.</v>
      </c>
      <c r="AO20" t="str">
        <f t="shared" si="1"/>
        <v>CONVENCIONALPRIMARIA MONOFASICACB CU 107,00 MM2 (4/0 AWG)</v>
      </c>
      <c r="AP20" t="s">
        <v>2121</v>
      </c>
      <c r="AQ20" t="s">
        <v>40</v>
      </c>
    </row>
    <row r="21" spans="2:43" x14ac:dyDescent="0.25">
      <c r="B21" t="s">
        <v>40</v>
      </c>
      <c r="D21" t="s">
        <v>40</v>
      </c>
      <c r="E21" t="s">
        <v>42</v>
      </c>
      <c r="F21" t="s">
        <v>40</v>
      </c>
      <c r="G21" t="s">
        <v>39</v>
      </c>
      <c r="H21" t="s">
        <v>41</v>
      </c>
      <c r="AO21" t="str">
        <f t="shared" si="1"/>
        <v>CONVENCIONALPRIMARIA MONOFASICACB CU 13,30 MM2 (6 AWG)</v>
      </c>
      <c r="AP21" t="s">
        <v>2121</v>
      </c>
      <c r="AQ21" t="s">
        <v>41</v>
      </c>
    </row>
    <row r="22" spans="2:43" x14ac:dyDescent="0.25">
      <c r="B22" t="s">
        <v>41</v>
      </c>
      <c r="D22" t="s">
        <v>41</v>
      </c>
      <c r="E22" t="s">
        <v>43</v>
      </c>
      <c r="F22" t="s">
        <v>41</v>
      </c>
      <c r="G22" t="s">
        <v>40</v>
      </c>
      <c r="H22" t="s">
        <v>42</v>
      </c>
      <c r="AO22" t="str">
        <f t="shared" si="1"/>
        <v>CONVENCIONALPRIMARIA MONOFASICACB CU 21,15 MM2 (4 AWG)</v>
      </c>
      <c r="AP22" t="s">
        <v>2121</v>
      </c>
      <c r="AQ22" t="s">
        <v>42</v>
      </c>
    </row>
    <row r="23" spans="2:43" x14ac:dyDescent="0.25">
      <c r="B23" t="s">
        <v>42</v>
      </c>
      <c r="D23" t="s">
        <v>42</v>
      </c>
      <c r="E23" t="s">
        <v>44</v>
      </c>
      <c r="F23" t="s">
        <v>42</v>
      </c>
      <c r="G23" t="s">
        <v>41</v>
      </c>
      <c r="H23" t="s">
        <v>43</v>
      </c>
      <c r="AO23" t="str">
        <f t="shared" si="1"/>
        <v>CONVENCIONALPRIMARIA MONOFASICACB CU 33,63 MM2 (2 AWG)</v>
      </c>
      <c r="AP23" t="s">
        <v>2121</v>
      </c>
      <c r="AQ23" t="s">
        <v>43</v>
      </c>
    </row>
    <row r="24" spans="2:43" x14ac:dyDescent="0.25">
      <c r="B24" t="s">
        <v>43</v>
      </c>
      <c r="D24" t="s">
        <v>43</v>
      </c>
      <c r="E24" t="s">
        <v>45</v>
      </c>
      <c r="F24" t="s">
        <v>43</v>
      </c>
      <c r="G24" t="s">
        <v>42</v>
      </c>
      <c r="H24" t="s">
        <v>44</v>
      </c>
      <c r="AO24" t="str">
        <f t="shared" si="1"/>
        <v>CONVENCIONALPRIMARIA MONOFASICACB CU 53,48 MM2 (1/0 AWG)</v>
      </c>
      <c r="AP24" t="s">
        <v>2121</v>
      </c>
      <c r="AQ24" t="s">
        <v>44</v>
      </c>
    </row>
    <row r="25" spans="2:43" x14ac:dyDescent="0.25">
      <c r="B25" t="s">
        <v>44</v>
      </c>
      <c r="D25" t="s">
        <v>44</v>
      </c>
      <c r="E25" t="s">
        <v>46</v>
      </c>
      <c r="F25" t="s">
        <v>44</v>
      </c>
      <c r="G25" t="s">
        <v>43</v>
      </c>
      <c r="H25" t="s">
        <v>45</v>
      </c>
      <c r="AO25" t="str">
        <f t="shared" si="1"/>
        <v>CONVENCIONALPRIMARIA MONOFASICACB CU 67,42 MM2 (2/0 AWG)</v>
      </c>
      <c r="AP25" t="s">
        <v>2121</v>
      </c>
      <c r="AQ25" t="s">
        <v>45</v>
      </c>
    </row>
    <row r="26" spans="2:43" x14ac:dyDescent="0.25">
      <c r="B26" t="s">
        <v>45</v>
      </c>
      <c r="D26" t="s">
        <v>45</v>
      </c>
      <c r="F26" t="s">
        <v>45</v>
      </c>
      <c r="G26" t="s">
        <v>44</v>
      </c>
      <c r="H26" t="s">
        <v>46</v>
      </c>
      <c r="AO26" t="str">
        <f t="shared" si="1"/>
        <v>CONVENCIONALPRIMARIA MONOFASICACB CU 8,37 MM2 (8 AWG)</v>
      </c>
      <c r="AP26" t="s">
        <v>2121</v>
      </c>
      <c r="AQ26" t="s">
        <v>46</v>
      </c>
    </row>
    <row r="27" spans="2:43" x14ac:dyDescent="0.25">
      <c r="B27" t="s">
        <v>46</v>
      </c>
      <c r="D27" t="s">
        <v>46</v>
      </c>
      <c r="F27" t="s">
        <v>46</v>
      </c>
      <c r="G27" t="s">
        <v>45</v>
      </c>
      <c r="AO27" t="str">
        <f t="shared" si="1"/>
        <v>CONVENCIONALPRIMARIA BIFASICACB CA 13,30 MM2 (6 AWG)</v>
      </c>
      <c r="AP27" t="s">
        <v>2122</v>
      </c>
      <c r="AQ27" t="s">
        <v>24</v>
      </c>
    </row>
    <row r="28" spans="2:43" x14ac:dyDescent="0.25">
      <c r="F28" t="s">
        <v>52</v>
      </c>
      <c r="G28" t="s">
        <v>46</v>
      </c>
      <c r="AO28" t="str">
        <f t="shared" si="1"/>
        <v>CONVENCIONALPRIMARIA BIFASICACB CAA 13,30 MM2 (6 AWG)</v>
      </c>
      <c r="AP28" t="s">
        <v>2122</v>
      </c>
      <c r="AQ28" t="s">
        <v>23</v>
      </c>
    </row>
    <row r="29" spans="2:43" x14ac:dyDescent="0.25">
      <c r="F29" t="s">
        <v>53</v>
      </c>
      <c r="G29" t="s">
        <v>52</v>
      </c>
      <c r="AO29" t="str">
        <f t="shared" si="1"/>
        <v>CONVENCIONALPRIMARIA BIFASICACB CAA 21 MM2 (4 AWG)</v>
      </c>
      <c r="AP29" t="s">
        <v>2122</v>
      </c>
      <c r="AQ29" t="s">
        <v>22</v>
      </c>
    </row>
    <row r="30" spans="2:43" x14ac:dyDescent="0.25">
      <c r="F30" t="s">
        <v>54</v>
      </c>
      <c r="G30" t="s">
        <v>53</v>
      </c>
      <c r="AO30" t="str">
        <f t="shared" si="1"/>
        <v>CONVENCIONALPRIMARIA BIFASICACB CAA 33,6 MM2 (2 AWG)</v>
      </c>
      <c r="AP30" t="s">
        <v>2122</v>
      </c>
      <c r="AQ30" t="s">
        <v>21</v>
      </c>
    </row>
    <row r="31" spans="2:43" x14ac:dyDescent="0.25">
      <c r="G31" t="s">
        <v>54</v>
      </c>
      <c r="AO31" t="str">
        <f t="shared" si="1"/>
        <v>PROTEGIDAPRIMARIA MONOFASICACB AL 1 X  70  MM2</v>
      </c>
      <c r="AP31" t="s">
        <v>2128</v>
      </c>
      <c r="AQ31" t="s">
        <v>93</v>
      </c>
    </row>
    <row r="32" spans="2:43" x14ac:dyDescent="0.25">
      <c r="AO32" t="str">
        <f t="shared" si="1"/>
        <v>PROTEGIDAPRIMARIA MONOFASICACB AL 1 X 150 MM2</v>
      </c>
      <c r="AP32" t="s">
        <v>2128</v>
      </c>
      <c r="AQ32" t="s">
        <v>94</v>
      </c>
    </row>
    <row r="33" spans="41:43" x14ac:dyDescent="0.25">
      <c r="AO33" t="str">
        <f t="shared" si="1"/>
        <v>PROTEGIDAPRIMARIA MONOFASICACB AL 1 X 150 MM2 15 KV PROT</v>
      </c>
      <c r="AP33" t="s">
        <v>2128</v>
      </c>
      <c r="AQ33" t="s">
        <v>95</v>
      </c>
    </row>
    <row r="34" spans="41:43" x14ac:dyDescent="0.25">
      <c r="AO34" t="str">
        <f t="shared" si="1"/>
        <v>PROTEGIDAPRIMARIA MONOFASICACB AL 1 X 150 MM2 25 KV PROT</v>
      </c>
      <c r="AP34" t="s">
        <v>2128</v>
      </c>
      <c r="AQ34" t="s">
        <v>96</v>
      </c>
    </row>
    <row r="35" spans="41:43" x14ac:dyDescent="0.25">
      <c r="AO35" t="str">
        <f t="shared" si="1"/>
        <v>PROTEGIDAPRIMARIA MONOFASICACB AL 1 X 50 MM2 15 KV PROT</v>
      </c>
      <c r="AP35" t="s">
        <v>2128</v>
      </c>
      <c r="AQ35" t="s">
        <v>97</v>
      </c>
    </row>
    <row r="36" spans="41:43" x14ac:dyDescent="0.25">
      <c r="AO36" t="str">
        <f t="shared" si="1"/>
        <v>PROTEGIDAPRIMARIA MONOFASICACB AL 1 X 50 MM2 25 KV PROT</v>
      </c>
      <c r="AP36" t="s">
        <v>2128</v>
      </c>
      <c r="AQ36" t="s">
        <v>98</v>
      </c>
    </row>
    <row r="37" spans="41:43" x14ac:dyDescent="0.25">
      <c r="AO37" t="str">
        <f t="shared" si="1"/>
        <v>PROTEGIDAPRIMARIA MONOFASICACB AL 1 X 95 MM2 15 KV PROT</v>
      </c>
      <c r="AP37" t="s">
        <v>2128</v>
      </c>
      <c r="AQ37" t="s">
        <v>99</v>
      </c>
    </row>
    <row r="38" spans="41:43" x14ac:dyDescent="0.25">
      <c r="AO38" t="str">
        <f t="shared" si="1"/>
        <v>PROTEGIDAPRIMARIA BIFASICACB AL 1 X  70  MM2</v>
      </c>
      <c r="AP38" t="s">
        <v>2129</v>
      </c>
      <c r="AQ38" t="s">
        <v>93</v>
      </c>
    </row>
    <row r="39" spans="41:43" x14ac:dyDescent="0.25">
      <c r="AO39" t="str">
        <f t="shared" si="1"/>
        <v>PROTEGIDAPRIMARIA BIFASICACB AL 1 X 150 MM2</v>
      </c>
      <c r="AP39" t="s">
        <v>2129</v>
      </c>
      <c r="AQ39" t="s">
        <v>94</v>
      </c>
    </row>
    <row r="40" spans="41:43" x14ac:dyDescent="0.25">
      <c r="AO40" t="str">
        <f t="shared" si="1"/>
        <v>PROTEGIDAPRIMARIA BIFASICACB AL 1 X 150 MM2 15 KV PROT</v>
      </c>
      <c r="AP40" t="s">
        <v>2129</v>
      </c>
      <c r="AQ40" t="s">
        <v>95</v>
      </c>
    </row>
    <row r="41" spans="41:43" x14ac:dyDescent="0.25">
      <c r="AO41" t="str">
        <f t="shared" si="1"/>
        <v>PROTEGIDAPRIMARIA BIFASICACB AL 1 X 150 MM2 25 KV PROT</v>
      </c>
      <c r="AP41" t="s">
        <v>2129</v>
      </c>
      <c r="AQ41" t="s">
        <v>96</v>
      </c>
    </row>
    <row r="42" spans="41:43" x14ac:dyDescent="0.25">
      <c r="AO42" t="str">
        <f t="shared" si="1"/>
        <v>PROTEGIDAPRIMARIA BIFASICACB AL 1 X 50 MM2 15 KV PROT</v>
      </c>
      <c r="AP42" t="s">
        <v>2129</v>
      </c>
      <c r="AQ42" t="s">
        <v>97</v>
      </c>
    </row>
    <row r="43" spans="41:43" x14ac:dyDescent="0.25">
      <c r="AO43" t="str">
        <f t="shared" si="1"/>
        <v>PROTEGIDAPRIMARIA BIFASICACB AL 1 X 50 MM2 25 KV PROT</v>
      </c>
      <c r="AP43" t="s">
        <v>2129</v>
      </c>
      <c r="AQ43" t="s">
        <v>98</v>
      </c>
    </row>
    <row r="44" spans="41:43" x14ac:dyDescent="0.25">
      <c r="AO44" t="str">
        <f t="shared" si="1"/>
        <v>PROTEGIDAPRIMARIA BIFASICACB AL 1 X 95 MM2 15 KV PROT</v>
      </c>
      <c r="AP44" t="s">
        <v>2129</v>
      </c>
      <c r="AQ44" t="s">
        <v>99</v>
      </c>
    </row>
    <row r="45" spans="41:43" x14ac:dyDescent="0.25">
      <c r="AO45" t="str">
        <f t="shared" si="1"/>
        <v>PROTEGIDAPRIMARIA TRIFASICACB AL 1 X  70  MM2</v>
      </c>
      <c r="AP45" t="s">
        <v>2130</v>
      </c>
      <c r="AQ45" t="s">
        <v>93</v>
      </c>
    </row>
    <row r="46" spans="41:43" x14ac:dyDescent="0.25">
      <c r="AO46" t="str">
        <f t="shared" si="1"/>
        <v>PROTEGIDAPRIMARIA TRIFASICACB AL 1 X 150 MM2</v>
      </c>
      <c r="AP46" t="s">
        <v>2130</v>
      </c>
      <c r="AQ46" t="s">
        <v>94</v>
      </c>
    </row>
    <row r="47" spans="41:43" x14ac:dyDescent="0.25">
      <c r="AO47" t="str">
        <f t="shared" si="1"/>
        <v>PROTEGIDAPRIMARIA TRIFASICACB AL 1 X 150 MM2 15 KV PROT</v>
      </c>
      <c r="AP47" t="s">
        <v>2130</v>
      </c>
      <c r="AQ47" t="s">
        <v>95</v>
      </c>
    </row>
    <row r="48" spans="41:43" x14ac:dyDescent="0.25">
      <c r="AO48" t="str">
        <f t="shared" si="1"/>
        <v>PROTEGIDAPRIMARIA TRIFASICACB AL 1 X 150 MM2 25 KV PROT</v>
      </c>
      <c r="AP48" t="s">
        <v>2130</v>
      </c>
      <c r="AQ48" t="s">
        <v>96</v>
      </c>
    </row>
    <row r="49" spans="41:43" x14ac:dyDescent="0.25">
      <c r="AO49" t="str">
        <f t="shared" si="1"/>
        <v>PROTEGIDAPRIMARIA TRIFASICACB AL 1 X 50 MM2 15 KV PROT</v>
      </c>
      <c r="AP49" t="s">
        <v>2130</v>
      </c>
      <c r="AQ49" t="s">
        <v>97</v>
      </c>
    </row>
    <row r="50" spans="41:43" x14ac:dyDescent="0.25">
      <c r="AO50" t="str">
        <f t="shared" si="1"/>
        <v>PROTEGIDAPRIMARIA TRIFASICACB AL 1 x 50 MM2 25 KV PROT</v>
      </c>
      <c r="AP50" t="s">
        <v>2130</v>
      </c>
      <c r="AQ50" t="s">
        <v>2118</v>
      </c>
    </row>
    <row r="51" spans="41:43" x14ac:dyDescent="0.25">
      <c r="AO51" t="str">
        <f t="shared" si="1"/>
        <v>SUBTERRANEA - RDSPRIMARIA MONOFASICACB CU 53,48 MM2 (1/0 AWG)</v>
      </c>
      <c r="AP51" t="s">
        <v>2131</v>
      </c>
      <c r="AQ51" t="s">
        <v>44</v>
      </c>
    </row>
    <row r="52" spans="41:43" x14ac:dyDescent="0.25">
      <c r="AO52" t="str">
        <f t="shared" si="1"/>
        <v>SUBTERRANEA - RDSPRIMARIA MONOFASICACB CU 67,42 MM2 (2/0 AWG)</v>
      </c>
      <c r="AP52" t="s">
        <v>2131</v>
      </c>
      <c r="AQ52" t="s">
        <v>45</v>
      </c>
    </row>
    <row r="53" spans="41:43" x14ac:dyDescent="0.25">
      <c r="AO53" t="str">
        <f t="shared" si="1"/>
        <v>SUBTERRANEA - RDSPRIMARIA TRIFASICACB CU 53,48 MM2 (1/0 AWG)</v>
      </c>
      <c r="AP53" t="s">
        <v>2132</v>
      </c>
      <c r="AQ53" t="s">
        <v>44</v>
      </c>
    </row>
    <row r="54" spans="41:43" x14ac:dyDescent="0.25">
      <c r="AO54" t="str">
        <f t="shared" si="1"/>
        <v>SUBTERRANEA - RDSPRIMARIA TRIFASICACB CU 67,42 MM2 (2/0 AWG)</v>
      </c>
      <c r="AP54" t="s">
        <v>2132</v>
      </c>
      <c r="AQ54" t="s">
        <v>45</v>
      </c>
    </row>
    <row r="55" spans="41:43" x14ac:dyDescent="0.25">
      <c r="AO55" t="str">
        <f t="shared" si="1"/>
        <v>SUBTERRANEA - RDSSECUNDARIA BIFASICACB CU 13,00 MM2 (6 AWG)</v>
      </c>
      <c r="AP55" t="s">
        <v>2133</v>
      </c>
      <c r="AQ55" t="s">
        <v>79</v>
      </c>
    </row>
    <row r="56" spans="41:43" x14ac:dyDescent="0.25">
      <c r="AO56" t="str">
        <f t="shared" si="1"/>
        <v>SUBTERRANEA - RDSSECUNDARIA BIFASICACB CU 53,48 MM2 (1/0 AWG)</v>
      </c>
      <c r="AP56" t="s">
        <v>2133</v>
      </c>
      <c r="AQ56" t="s">
        <v>44</v>
      </c>
    </row>
    <row r="57" spans="41:43" x14ac:dyDescent="0.25">
      <c r="AO57" t="str">
        <f t="shared" si="1"/>
        <v>SUBTERRANEA - RDSSECUNDARIA BIFASICACB CU 67,42 MM2 (2/0 AWG)</v>
      </c>
      <c r="AP57" t="s">
        <v>2133</v>
      </c>
      <c r="AQ57" t="s">
        <v>45</v>
      </c>
    </row>
    <row r="58" spans="41:43" x14ac:dyDescent="0.25">
      <c r="AO58" t="str">
        <f t="shared" si="1"/>
        <v>SUBTERRANEA - RDSSECUNDARIA MONOFASICACB CU 13,00 MM2 (6 AWG)</v>
      </c>
      <c r="AP58" t="s">
        <v>2134</v>
      </c>
      <c r="AQ58" t="s">
        <v>79</v>
      </c>
    </row>
    <row r="59" spans="41:43" x14ac:dyDescent="0.25">
      <c r="AO59" t="str">
        <f t="shared" si="1"/>
        <v>SUBTERRANEA - RDSSECUNDARIA MONOFASICACB CU 53,48 MM2 (1/0 AWG)</v>
      </c>
      <c r="AP59" t="s">
        <v>2134</v>
      </c>
      <c r="AQ59" t="s">
        <v>44</v>
      </c>
    </row>
    <row r="60" spans="41:43" x14ac:dyDescent="0.25">
      <c r="AO60" t="str">
        <f t="shared" si="1"/>
        <v>SUBTERRANEA - RDSSECUNDARIA MONOFASICACB CU 67,42 MM2 (2/0 AWG)</v>
      </c>
      <c r="AP60" t="s">
        <v>2134</v>
      </c>
      <c r="AQ60" t="s">
        <v>45</v>
      </c>
    </row>
    <row r="61" spans="41:43" x14ac:dyDescent="0.25">
      <c r="AO61" t="str">
        <f t="shared" si="1"/>
        <v>SUBTERRANEA - RDSSECUNDARIA TRIFASICACB CU 13,00 MM2 (6 AWG)</v>
      </c>
      <c r="AP61" t="s">
        <v>2135</v>
      </c>
      <c r="AQ61" t="s">
        <v>79</v>
      </c>
    </row>
    <row r="62" spans="41:43" x14ac:dyDescent="0.25">
      <c r="AO62" t="str">
        <f t="shared" si="1"/>
        <v>SUBTERRANEA - RDSSECUNDARIA TRIFASICACB CU 53,48 MM2 (1/0 AWG)</v>
      </c>
      <c r="AP62" t="s">
        <v>2135</v>
      </c>
      <c r="AQ62" t="s">
        <v>44</v>
      </c>
    </row>
    <row r="63" spans="41:43" x14ac:dyDescent="0.25">
      <c r="AO63" t="str">
        <f t="shared" si="1"/>
        <v>SUBTERRANEA - RDSSECUNDARIA TRIFASICACB CU 67,42 MM2 (2/0 AWG)</v>
      </c>
      <c r="AP63" t="s">
        <v>2135</v>
      </c>
      <c r="AQ63" t="s">
        <v>45</v>
      </c>
    </row>
    <row r="64" spans="41:43" x14ac:dyDescent="0.25">
      <c r="AO64" t="str">
        <f t="shared" si="1"/>
        <v>CONVENCIONALPRIMARIA TRIFASICACB CA 107,2 MM2 (4/0 AWG)</v>
      </c>
      <c r="AP64" t="s">
        <v>2123</v>
      </c>
      <c r="AQ64" t="s">
        <v>51</v>
      </c>
    </row>
    <row r="65" spans="41:43" x14ac:dyDescent="0.25">
      <c r="AO65" t="str">
        <f t="shared" si="1"/>
        <v>CONVENCIONALPRIMARIA TRIFASICACB CA 13,30 MM2 (6 AWG)</v>
      </c>
      <c r="AP65" t="s">
        <v>2123</v>
      </c>
      <c r="AQ65" t="s">
        <v>24</v>
      </c>
    </row>
    <row r="66" spans="41:43" x14ac:dyDescent="0.25">
      <c r="AO66" t="str">
        <f t="shared" si="1"/>
        <v>CONVENCIONALPRIMARIA TRIFASICACB CA 170,5 MM2 (336,4 MCM)</v>
      </c>
      <c r="AP66" t="s">
        <v>2123</v>
      </c>
      <c r="AQ66" t="s">
        <v>25</v>
      </c>
    </row>
    <row r="67" spans="41:43" x14ac:dyDescent="0.25">
      <c r="AO67" t="str">
        <f t="shared" si="1"/>
        <v>CONVENCIONALPRIMARIA TRIFASICACB CA 21 MM2 (4 AWG)</v>
      </c>
      <c r="AP67" t="s">
        <v>2123</v>
      </c>
      <c r="AQ67" t="s">
        <v>26</v>
      </c>
    </row>
    <row r="68" spans="41:43" x14ac:dyDescent="0.25">
      <c r="AO68" t="str">
        <f t="shared" ref="AO68:AO131" si="2">_xlfn.CONCAT(AP68:AQ68)</f>
        <v>CONVENCIONALPRIMARIA TRIFASICACB CA 33,6 MM2 (2 AWG)</v>
      </c>
      <c r="AP68" t="s">
        <v>2123</v>
      </c>
      <c r="AQ68" t="s">
        <v>27</v>
      </c>
    </row>
    <row r="69" spans="41:43" x14ac:dyDescent="0.25">
      <c r="AO69" t="str">
        <f t="shared" si="2"/>
        <v>CONVENCIONALPRIMARIA TRIFASICACB CA 53,5 MM2 (1/0 AWG)</v>
      </c>
      <c r="AP69" t="s">
        <v>2123</v>
      </c>
      <c r="AQ69" t="s">
        <v>28</v>
      </c>
    </row>
    <row r="70" spans="41:43" x14ac:dyDescent="0.25">
      <c r="AO70" t="str">
        <f t="shared" si="2"/>
        <v>CONVENCIONALPRIMARIA TRIFASICACB CA 85,03 MM2 (3/0 AWG)</v>
      </c>
      <c r="AP70" t="s">
        <v>2123</v>
      </c>
      <c r="AQ70" t="s">
        <v>29</v>
      </c>
    </row>
    <row r="71" spans="41:43" x14ac:dyDescent="0.25">
      <c r="AO71" t="str">
        <f t="shared" si="2"/>
        <v>CONVENCIONALPRIMARIA TRIFASICACB CAA 107,2 MM2 (ACSR 4/0 AWG)</v>
      </c>
      <c r="AP71" t="s">
        <v>2123</v>
      </c>
      <c r="AQ71" t="s">
        <v>30</v>
      </c>
    </row>
    <row r="72" spans="41:43" x14ac:dyDescent="0.25">
      <c r="AO72" t="str">
        <f t="shared" si="2"/>
        <v>CONVENCIONALPRIMARIA TRIFASICACB CAA 135,2 MM2 (ACSR 266,8 MCM)</v>
      </c>
      <c r="AP72" t="s">
        <v>2123</v>
      </c>
      <c r="AQ72" t="s">
        <v>31</v>
      </c>
    </row>
    <row r="73" spans="41:43" x14ac:dyDescent="0.25">
      <c r="AO73" t="str">
        <f t="shared" si="2"/>
        <v>CONVENCIONALPRIMARIA TRIFASICACB CAA 170,5 MM2 (ACSR 336,4 MCM)</v>
      </c>
      <c r="AP73" t="s">
        <v>2123</v>
      </c>
      <c r="AQ73" t="s">
        <v>2097</v>
      </c>
    </row>
    <row r="74" spans="41:43" x14ac:dyDescent="0.25">
      <c r="AO74" t="str">
        <f t="shared" si="2"/>
        <v>CONVENCIONALPRIMARIA TRIFASICACB CAA 21 MM2 (ACSR 4 AWG)</v>
      </c>
      <c r="AP74" t="s">
        <v>2123</v>
      </c>
      <c r="AQ74" t="s">
        <v>2098</v>
      </c>
    </row>
    <row r="75" spans="41:43" x14ac:dyDescent="0.25">
      <c r="AO75" t="str">
        <f t="shared" si="2"/>
        <v>CONVENCIONALPRIMARIA TRIFASICACB CAA 241,7 MM3</v>
      </c>
      <c r="AP75" t="s">
        <v>2123</v>
      </c>
      <c r="AQ75" t="s">
        <v>2110</v>
      </c>
    </row>
    <row r="76" spans="41:43" x14ac:dyDescent="0.25">
      <c r="AO76" t="str">
        <f t="shared" si="2"/>
        <v>CONVENCIONALPRIMARIA TRIFASICACB CAA 322,2 MM2 (ACSR 636 MCM)</v>
      </c>
      <c r="AP76" t="s">
        <v>2123</v>
      </c>
      <c r="AQ76" t="s">
        <v>2100</v>
      </c>
    </row>
    <row r="77" spans="41:43" x14ac:dyDescent="0.25">
      <c r="AO77" t="str">
        <f t="shared" si="2"/>
        <v>CONVENCIONALPRIMARIA TRIFASICACB CAA 33,6 MM2 (ACSR 2 AWG)</v>
      </c>
      <c r="AP77" t="s">
        <v>2123</v>
      </c>
      <c r="AQ77" t="s">
        <v>36</v>
      </c>
    </row>
    <row r="78" spans="41:43" x14ac:dyDescent="0.25">
      <c r="AO78" t="str">
        <f t="shared" si="2"/>
        <v>CONVENCIONALPRIMARIA TRIFASICACB CAA 53,5 MM2 (ACSR 1/0 AWG)</v>
      </c>
      <c r="AP78" t="s">
        <v>2123</v>
      </c>
      <c r="AQ78" t="s">
        <v>37</v>
      </c>
    </row>
    <row r="79" spans="41:43" x14ac:dyDescent="0.25">
      <c r="AO79" t="str">
        <f t="shared" si="2"/>
        <v>CONVENCIONALPRIMARIA TRIFASICACB CAA 67,4 MM2 (ACSR 2/0 AWG)</v>
      </c>
      <c r="AP79" t="s">
        <v>2123</v>
      </c>
      <c r="AQ79" t="s">
        <v>38</v>
      </c>
    </row>
    <row r="80" spans="41:43" x14ac:dyDescent="0.25">
      <c r="AO80" t="str">
        <f t="shared" si="2"/>
        <v>CONVENCIONALPRIMARIA TRIFASICACB CAA 85,03 MM2 (ACSR 3/0 AWG)</v>
      </c>
      <c r="AP80" t="s">
        <v>2123</v>
      </c>
      <c r="AQ80" t="s">
        <v>39</v>
      </c>
    </row>
    <row r="81" spans="41:43" x14ac:dyDescent="0.25">
      <c r="AO81" t="str">
        <f t="shared" si="2"/>
        <v>CONVENCIONALPRIMARIA TRIFASICACB CU 107,00 MM2 (4/0 AWG)</v>
      </c>
      <c r="AP81" t="s">
        <v>2123</v>
      </c>
      <c r="AQ81" t="s">
        <v>40</v>
      </c>
    </row>
    <row r="82" spans="41:43" x14ac:dyDescent="0.25">
      <c r="AO82" t="str">
        <f t="shared" si="2"/>
        <v>CONVENCIONALPRIMARIA TRIFASICACB CU 13,30 MM2 (6 AWG)</v>
      </c>
      <c r="AP82" t="s">
        <v>2123</v>
      </c>
      <c r="AQ82" t="s">
        <v>41</v>
      </c>
    </row>
    <row r="83" spans="41:43" x14ac:dyDescent="0.25">
      <c r="AO83" t="str">
        <f t="shared" si="2"/>
        <v>CONVENCIONALPRIMARIA TRIFASICACB CU 21,15 MM2 (4 AWG)</v>
      </c>
      <c r="AP83" t="s">
        <v>2123</v>
      </c>
      <c r="AQ83" t="s">
        <v>42</v>
      </c>
    </row>
    <row r="84" spans="41:43" x14ac:dyDescent="0.25">
      <c r="AO84" t="str">
        <f t="shared" si="2"/>
        <v>CONVENCIONALPRIMARIA TRIFASICACB CU 33,63 MM2 (2 AWG)</v>
      </c>
      <c r="AP84" t="s">
        <v>2123</v>
      </c>
      <c r="AQ84" t="s">
        <v>43</v>
      </c>
    </row>
    <row r="85" spans="41:43" x14ac:dyDescent="0.25">
      <c r="AO85" t="str">
        <f t="shared" si="2"/>
        <v>CONVENCIONALPRIMARIA TRIFASICACB CU 53,48 MM2 (1/0 AWG)</v>
      </c>
      <c r="AP85" t="s">
        <v>2123</v>
      </c>
      <c r="AQ85" t="s">
        <v>44</v>
      </c>
    </row>
    <row r="86" spans="41:43" x14ac:dyDescent="0.25">
      <c r="AO86" t="str">
        <f t="shared" si="2"/>
        <v>CONVENCIONALPRIMARIA TRIFASICACB CU 67,42 MM2 (2/0 AWG)</v>
      </c>
      <c r="AP86" t="s">
        <v>2123</v>
      </c>
      <c r="AQ86" t="s">
        <v>45</v>
      </c>
    </row>
    <row r="87" spans="41:43" x14ac:dyDescent="0.25">
      <c r="AO87" t="str">
        <f t="shared" si="2"/>
        <v>CONVENCIONALPRIMARIA TRIFASICACB CU 8,37 MM2 (8 AWG)</v>
      </c>
      <c r="AP87" t="s">
        <v>2123</v>
      </c>
      <c r="AQ87" t="s">
        <v>46</v>
      </c>
    </row>
    <row r="88" spans="41:43" x14ac:dyDescent="0.25">
      <c r="AO88" t="str">
        <f t="shared" si="2"/>
        <v>CONVENCIONALSECUNDARIA BIFASICACB CA 107,2 MM2 (4/0 AWG)</v>
      </c>
      <c r="AP88" t="s">
        <v>2124</v>
      </c>
      <c r="AQ88" t="s">
        <v>51</v>
      </c>
    </row>
    <row r="89" spans="41:43" x14ac:dyDescent="0.25">
      <c r="AO89" t="str">
        <f t="shared" si="2"/>
        <v>CONVENCIONALSECUNDARIA BIFASICACB CA 13,30 MM2 (6 AWG)</v>
      </c>
      <c r="AP89" t="s">
        <v>2124</v>
      </c>
      <c r="AQ89" t="s">
        <v>24</v>
      </c>
    </row>
    <row r="90" spans="41:43" x14ac:dyDescent="0.25">
      <c r="AO90" t="str">
        <f t="shared" si="2"/>
        <v>CONVENCIONALSECUNDARIA BIFASICACB CA 21 MM2 (4 AWG)</v>
      </c>
      <c r="AP90" t="s">
        <v>2124</v>
      </c>
      <c r="AQ90" t="s">
        <v>26</v>
      </c>
    </row>
    <row r="91" spans="41:43" x14ac:dyDescent="0.25">
      <c r="AO91" t="str">
        <f t="shared" si="2"/>
        <v>CONVENCIONALSECUNDARIA BIFASICACB CA 33,6 MM2 (2 AWG)</v>
      </c>
      <c r="AP91" t="s">
        <v>2124</v>
      </c>
      <c r="AQ91" t="s">
        <v>27</v>
      </c>
    </row>
    <row r="92" spans="41:43" x14ac:dyDescent="0.25">
      <c r="AO92" t="str">
        <f t="shared" si="2"/>
        <v>CONVENCIONALSECUNDARIA BIFASICACB CA 53,5 MM2 (1/0 AWG)</v>
      </c>
      <c r="AP92" t="s">
        <v>2124</v>
      </c>
      <c r="AQ92" t="s">
        <v>28</v>
      </c>
    </row>
    <row r="93" spans="41:43" x14ac:dyDescent="0.25">
      <c r="AO93" t="str">
        <f t="shared" si="2"/>
        <v>CONVENCIONALSECUNDARIA BIFASICACB CA 85,03 MM2 (3/0 AWG)</v>
      </c>
      <c r="AP93" t="s">
        <v>2124</v>
      </c>
      <c r="AQ93" t="s">
        <v>29</v>
      </c>
    </row>
    <row r="94" spans="41:43" x14ac:dyDescent="0.25">
      <c r="AO94" t="str">
        <f t="shared" si="2"/>
        <v>CONVENCIONALSECUNDARIA BIFASICACB CAA 107,2 MM2 (ACSR 4/0 AWG)</v>
      </c>
      <c r="AP94" t="s">
        <v>2124</v>
      </c>
      <c r="AQ94" t="s">
        <v>30</v>
      </c>
    </row>
    <row r="95" spans="41:43" x14ac:dyDescent="0.25">
      <c r="AO95" t="str">
        <f t="shared" si="2"/>
        <v>CONVENCIONALSECUNDARIA BIFASICACB CAA 135,2 MM2 (ACSR 266,8 MCM)</v>
      </c>
      <c r="AP95" t="s">
        <v>2124</v>
      </c>
      <c r="AQ95" t="s">
        <v>31</v>
      </c>
    </row>
    <row r="96" spans="41:43" x14ac:dyDescent="0.25">
      <c r="AO96" t="str">
        <f t="shared" si="2"/>
        <v>CONVENCIONALSECUNDARIA BIFASICACB CAA 21 MM2 (ACSR 4 AWG)</v>
      </c>
      <c r="AP96" t="s">
        <v>2124</v>
      </c>
      <c r="AQ96" t="s">
        <v>2098</v>
      </c>
    </row>
    <row r="97" spans="41:43" x14ac:dyDescent="0.25">
      <c r="AO97" t="str">
        <f t="shared" si="2"/>
        <v>CONVENCIONALSECUNDARIA BIFASICACB CAA 241,7 MM4</v>
      </c>
      <c r="AP97" t="s">
        <v>2124</v>
      </c>
      <c r="AQ97" t="s">
        <v>2111</v>
      </c>
    </row>
    <row r="98" spans="41:43" x14ac:dyDescent="0.25">
      <c r="AO98" t="str">
        <f t="shared" si="2"/>
        <v>CONVENCIONALSECUNDARIA BIFASICACB CAA 322,2 MM2 (ACSR 636 MCM)</v>
      </c>
      <c r="AP98" t="s">
        <v>2124</v>
      </c>
      <c r="AQ98" t="s">
        <v>2100</v>
      </c>
    </row>
    <row r="99" spans="41:43" x14ac:dyDescent="0.25">
      <c r="AO99" t="str">
        <f t="shared" si="2"/>
        <v>CONVENCIONALSECUNDARIA BIFASICACB CAA 33,6 MM2 (ACSR 2 AWG)</v>
      </c>
      <c r="AP99" t="s">
        <v>2124</v>
      </c>
      <c r="AQ99" t="s">
        <v>36</v>
      </c>
    </row>
    <row r="100" spans="41:43" x14ac:dyDescent="0.25">
      <c r="AO100" t="str">
        <f t="shared" si="2"/>
        <v>CONVENCIONALSECUNDARIA BIFASICACB CAA 53,5 MM2 (ACSR 1/0 AWG)</v>
      </c>
      <c r="AP100" t="s">
        <v>2124</v>
      </c>
      <c r="AQ100" t="s">
        <v>37</v>
      </c>
    </row>
    <row r="101" spans="41:43" x14ac:dyDescent="0.25">
      <c r="AO101" t="str">
        <f t="shared" si="2"/>
        <v>CONVENCIONALSECUNDARIA BIFASICACB CAA 67,4 MM2 (ACSR 2/0 AWG)</v>
      </c>
      <c r="AP101" t="s">
        <v>2124</v>
      </c>
      <c r="AQ101" t="s">
        <v>38</v>
      </c>
    </row>
    <row r="102" spans="41:43" x14ac:dyDescent="0.25">
      <c r="AO102" t="str">
        <f t="shared" si="2"/>
        <v>CONVENCIONALSECUNDARIA BIFASICACB CAA 85,03 MM2 (ACSR 3/0 AWG)</v>
      </c>
      <c r="AP102" t="s">
        <v>2124</v>
      </c>
      <c r="AQ102" t="s">
        <v>39</v>
      </c>
    </row>
    <row r="103" spans="41:43" x14ac:dyDescent="0.25">
      <c r="AO103" t="str">
        <f t="shared" si="2"/>
        <v>CONVENCIONALSECUNDARIA BIFASICACB CU 107,00 MM2 (4/0 AWG)</v>
      </c>
      <c r="AP103" t="s">
        <v>2124</v>
      </c>
      <c r="AQ103" t="s">
        <v>40</v>
      </c>
    </row>
    <row r="104" spans="41:43" x14ac:dyDescent="0.25">
      <c r="AO104" t="str">
        <f t="shared" si="2"/>
        <v>CONVENCIONALSECUNDARIA BIFASICACB CU 13,30 MM2 (6 AWG)</v>
      </c>
      <c r="AP104" t="s">
        <v>2124</v>
      </c>
      <c r="AQ104" t="s">
        <v>41</v>
      </c>
    </row>
    <row r="105" spans="41:43" x14ac:dyDescent="0.25">
      <c r="AO105" t="str">
        <f t="shared" si="2"/>
        <v>CONVENCIONALSECUNDARIA BIFASICACB CU 21,15 MM2 (4 AWG)</v>
      </c>
      <c r="AP105" t="s">
        <v>2124</v>
      </c>
      <c r="AQ105" t="s">
        <v>42</v>
      </c>
    </row>
    <row r="106" spans="41:43" x14ac:dyDescent="0.25">
      <c r="AO106" t="str">
        <f t="shared" si="2"/>
        <v>CONVENCIONALSECUNDARIA BIFASICACB CU 33,63 MM2 (2 AWG)</v>
      </c>
      <c r="AP106" t="s">
        <v>2124</v>
      </c>
      <c r="AQ106" t="s">
        <v>43</v>
      </c>
    </row>
    <row r="107" spans="41:43" x14ac:dyDescent="0.25">
      <c r="AO107" t="str">
        <f t="shared" si="2"/>
        <v>CONVENCIONALSECUNDARIA BIFASICACB CU 53,48 MM2 (1/0 AWG)</v>
      </c>
      <c r="AP107" t="s">
        <v>2124</v>
      </c>
      <c r="AQ107" t="s">
        <v>44</v>
      </c>
    </row>
    <row r="108" spans="41:43" x14ac:dyDescent="0.25">
      <c r="AO108" t="str">
        <f t="shared" si="2"/>
        <v>CONVENCIONALSECUNDARIA BIFASICACB CU 67,42 MM2 (2/0 AWG)</v>
      </c>
      <c r="AP108" t="s">
        <v>2124</v>
      </c>
      <c r="AQ108" t="s">
        <v>45</v>
      </c>
    </row>
    <row r="109" spans="41:43" x14ac:dyDescent="0.25">
      <c r="AO109" t="str">
        <f t="shared" si="2"/>
        <v>CONVENCIONALSECUNDARIA BIFASICACB CU 8,37 MM2 (8 AWG)</v>
      </c>
      <c r="AP109" t="s">
        <v>2124</v>
      </c>
      <c r="AQ109" t="s">
        <v>46</v>
      </c>
    </row>
    <row r="110" spans="41:43" x14ac:dyDescent="0.25">
      <c r="AO110" t="str">
        <f t="shared" si="2"/>
        <v>CONVENCIONALSECUNDARIA MONOFASICACABO AÇO 3N5 (9,93MM) ALUMINIZADO</v>
      </c>
      <c r="AP110" t="s">
        <v>2125</v>
      </c>
      <c r="AQ110" t="s">
        <v>2112</v>
      </c>
    </row>
    <row r="111" spans="41:43" x14ac:dyDescent="0.25">
      <c r="AO111" t="str">
        <f t="shared" si="2"/>
        <v>CONVENCIONALSECUNDARIA MONOFASICACB ACO 6,4MM</v>
      </c>
      <c r="AP111" t="s">
        <v>2125</v>
      </c>
      <c r="AQ111" t="s">
        <v>2113</v>
      </c>
    </row>
    <row r="112" spans="41:43" x14ac:dyDescent="0.25">
      <c r="AO112" t="str">
        <f t="shared" si="2"/>
        <v>CONVENCIONALSECUNDARIA MONOFASICACB CA 107,2 MM2 (4/0 AWG)</v>
      </c>
      <c r="AP112" t="s">
        <v>2125</v>
      </c>
      <c r="AQ112" t="s">
        <v>51</v>
      </c>
    </row>
    <row r="113" spans="41:43" x14ac:dyDescent="0.25">
      <c r="AO113" t="str">
        <f t="shared" si="2"/>
        <v>CONVENCIONALSECUNDARIA MONOFASICACB CA 13,30 MM2 (6 AWG)</v>
      </c>
      <c r="AP113" t="s">
        <v>2125</v>
      </c>
      <c r="AQ113" t="s">
        <v>24</v>
      </c>
    </row>
    <row r="114" spans="41:43" x14ac:dyDescent="0.25">
      <c r="AO114" t="str">
        <f t="shared" si="2"/>
        <v>CONVENCIONALSECUNDARIA MONOFASICACB CA 21 MM2 (4 AWG)</v>
      </c>
      <c r="AP114" t="s">
        <v>2125</v>
      </c>
      <c r="AQ114" t="s">
        <v>26</v>
      </c>
    </row>
    <row r="115" spans="41:43" x14ac:dyDescent="0.25">
      <c r="AO115" t="str">
        <f t="shared" si="2"/>
        <v>CONVENCIONALSECUNDARIA MONOFASICACB CA 33,6 MM2 (2 AWG)</v>
      </c>
      <c r="AP115" t="s">
        <v>2125</v>
      </c>
      <c r="AQ115" t="s">
        <v>27</v>
      </c>
    </row>
    <row r="116" spans="41:43" x14ac:dyDescent="0.25">
      <c r="AO116" t="str">
        <f t="shared" si="2"/>
        <v>CONVENCIONALSECUNDARIA MONOFASICACB CA 53,5 MM2 (1/0 AWG)</v>
      </c>
      <c r="AP116" t="s">
        <v>2125</v>
      </c>
      <c r="AQ116" t="s">
        <v>28</v>
      </c>
    </row>
    <row r="117" spans="41:43" x14ac:dyDescent="0.25">
      <c r="AO117" t="str">
        <f t="shared" si="2"/>
        <v>CONVENCIONALSECUNDARIA MONOFASICACB CA 85,03 MM2 (3/0 AWG)</v>
      </c>
      <c r="AP117" t="s">
        <v>2125</v>
      </c>
      <c r="AQ117" t="s">
        <v>29</v>
      </c>
    </row>
    <row r="118" spans="41:43" x14ac:dyDescent="0.25">
      <c r="AO118" t="str">
        <f t="shared" si="2"/>
        <v>CONVENCIONALSECUNDARIA MONOFASICACB CAA 107,2 MM2 (ACSR 4/0 AWG)</v>
      </c>
      <c r="AP118" t="s">
        <v>2125</v>
      </c>
      <c r="AQ118" t="s">
        <v>30</v>
      </c>
    </row>
    <row r="119" spans="41:43" x14ac:dyDescent="0.25">
      <c r="AO119" t="str">
        <f t="shared" si="2"/>
        <v>CONVENCIONALSECUNDARIA MONOFASICACB CAA 135,2 MM2 (ACSR 266,8 MCM)</v>
      </c>
      <c r="AP119" t="s">
        <v>2125</v>
      </c>
      <c r="AQ119" t="s">
        <v>31</v>
      </c>
    </row>
    <row r="120" spans="41:43" x14ac:dyDescent="0.25">
      <c r="AO120" t="str">
        <f t="shared" si="2"/>
        <v>CONVENCIONALSECUNDARIA MONOFASICACB CAA 21 MM2 (ACSR 4 AWG)</v>
      </c>
      <c r="AP120" t="s">
        <v>2125</v>
      </c>
      <c r="AQ120" t="s">
        <v>2098</v>
      </c>
    </row>
    <row r="121" spans="41:43" x14ac:dyDescent="0.25">
      <c r="AO121" t="str">
        <f t="shared" si="2"/>
        <v>CONVENCIONALSECUNDARIA MONOFASICACB CAA 241,7 MM5</v>
      </c>
      <c r="AP121" t="s">
        <v>2125</v>
      </c>
      <c r="AQ121" t="s">
        <v>2114</v>
      </c>
    </row>
    <row r="122" spans="41:43" x14ac:dyDescent="0.25">
      <c r="AO122" t="str">
        <f t="shared" si="2"/>
        <v>CONVENCIONALSECUNDARIA MONOFASICACB CAA 322,2 MM2 (ACSR 636 MCM)</v>
      </c>
      <c r="AP122" t="s">
        <v>2125</v>
      </c>
      <c r="AQ122" t="s">
        <v>2100</v>
      </c>
    </row>
    <row r="123" spans="41:43" x14ac:dyDescent="0.25">
      <c r="AO123" t="str">
        <f t="shared" si="2"/>
        <v>CONVENCIONALSECUNDARIA MONOFASICACB CAA 33,6 MM2 (ACSR 2 AWG)</v>
      </c>
      <c r="AP123" t="s">
        <v>2125</v>
      </c>
      <c r="AQ123" t="s">
        <v>36</v>
      </c>
    </row>
    <row r="124" spans="41:43" x14ac:dyDescent="0.25">
      <c r="AO124" t="str">
        <f t="shared" si="2"/>
        <v>CONVENCIONALSECUNDARIA MONOFASICACB CAA 53,5 MM2 (ACSR 1/0 AWG)</v>
      </c>
      <c r="AP124" t="s">
        <v>2125</v>
      </c>
      <c r="AQ124" t="s">
        <v>37</v>
      </c>
    </row>
    <row r="125" spans="41:43" x14ac:dyDescent="0.25">
      <c r="AO125" t="str">
        <f t="shared" si="2"/>
        <v>CONVENCIONALSECUNDARIA MONOFASICACB CAA 67,4 MM2 (ACSR 2/0 AWG)</v>
      </c>
      <c r="AP125" t="s">
        <v>2125</v>
      </c>
      <c r="AQ125" t="s">
        <v>38</v>
      </c>
    </row>
    <row r="126" spans="41:43" x14ac:dyDescent="0.25">
      <c r="AO126" t="str">
        <f t="shared" si="2"/>
        <v>CONVENCIONALSECUNDARIA MONOFASICACB CAA 85,03 MM2 (ACSR 3/0 AWG)</v>
      </c>
      <c r="AP126" t="s">
        <v>2125</v>
      </c>
      <c r="AQ126" t="s">
        <v>39</v>
      </c>
    </row>
    <row r="127" spans="41:43" x14ac:dyDescent="0.25">
      <c r="AO127" t="str">
        <f t="shared" si="2"/>
        <v>CONVENCIONALSECUNDARIA MONOFASICACB CU 107,00 MM2 (4/0 AWG)</v>
      </c>
      <c r="AP127" t="s">
        <v>2125</v>
      </c>
      <c r="AQ127" t="s">
        <v>40</v>
      </c>
    </row>
    <row r="128" spans="41:43" x14ac:dyDescent="0.25">
      <c r="AO128" t="str">
        <f t="shared" si="2"/>
        <v>CONVENCIONALSECUNDARIA MONOFASICACB CU 13,30 MM2 (6 AWG)</v>
      </c>
      <c r="AP128" t="s">
        <v>2125</v>
      </c>
      <c r="AQ128" t="s">
        <v>41</v>
      </c>
    </row>
    <row r="129" spans="41:43" x14ac:dyDescent="0.25">
      <c r="AO129" t="str">
        <f t="shared" si="2"/>
        <v>CONVENCIONALSECUNDARIA MONOFASICACB CU 21,15 MM2 (4 AWG)</v>
      </c>
      <c r="AP129" t="s">
        <v>2125</v>
      </c>
      <c r="AQ129" t="s">
        <v>42</v>
      </c>
    </row>
    <row r="130" spans="41:43" x14ac:dyDescent="0.25">
      <c r="AO130" t="str">
        <f t="shared" si="2"/>
        <v>CONVENCIONALSECUNDARIA MONOFASICACB CU 33,63 MM2 (2 AWG)</v>
      </c>
      <c r="AP130" t="s">
        <v>2125</v>
      </c>
      <c r="AQ130" t="s">
        <v>43</v>
      </c>
    </row>
    <row r="131" spans="41:43" x14ac:dyDescent="0.25">
      <c r="AO131" t="str">
        <f t="shared" si="2"/>
        <v>CONVENCIONALSECUNDARIA MONOFASICACB CU 53,48 MM2 (1/0 AWG)</v>
      </c>
      <c r="AP131" t="s">
        <v>2125</v>
      </c>
      <c r="AQ131" t="s">
        <v>44</v>
      </c>
    </row>
    <row r="132" spans="41:43" x14ac:dyDescent="0.25">
      <c r="AO132" t="str">
        <f t="shared" ref="AO132:AO195" si="3">_xlfn.CONCAT(AP132:AQ132)</f>
        <v>CONVENCIONALSECUNDARIA MONOFASICACB CU 67,42 MM2 (2/0 AWG)</v>
      </c>
      <c r="AP132" t="s">
        <v>2125</v>
      </c>
      <c r="AQ132" t="s">
        <v>45</v>
      </c>
    </row>
    <row r="133" spans="41:43" x14ac:dyDescent="0.25">
      <c r="AO133" t="str">
        <f t="shared" si="3"/>
        <v>CONVENCIONALSECUNDARIA MONOFASICACB CU 8,37 MM2 (8 AWG)</v>
      </c>
      <c r="AP133" t="s">
        <v>2125</v>
      </c>
      <c r="AQ133" t="s">
        <v>46</v>
      </c>
    </row>
    <row r="134" spans="41:43" x14ac:dyDescent="0.25">
      <c r="AO134" t="str">
        <f t="shared" si="3"/>
        <v>CONVENCIONALSECUNDARIA MONOFASICAFIO ACO 1N2 (6,54MM) ALUMINIZADO</v>
      </c>
      <c r="AP134" t="s">
        <v>2125</v>
      </c>
      <c r="AQ134" t="s">
        <v>52</v>
      </c>
    </row>
    <row r="135" spans="41:43" x14ac:dyDescent="0.25">
      <c r="AO135" t="str">
        <f t="shared" si="3"/>
        <v>CONVENCIONALSECUNDARIA MONOFASICAFIO AÇO 1N5 (4,62MM) ALUMINIZADO</v>
      </c>
      <c r="AP135" t="s">
        <v>2125</v>
      </c>
      <c r="AQ135" t="s">
        <v>53</v>
      </c>
    </row>
    <row r="136" spans="41:43" x14ac:dyDescent="0.25">
      <c r="AO136" t="str">
        <f t="shared" si="3"/>
        <v>CONVENCIONALSECUNDARIA MONOFASICAFIO AÇO 1N5 (4,62MM) ALUMINIZADO COBERTO</v>
      </c>
      <c r="AP136" t="s">
        <v>2125</v>
      </c>
      <c r="AQ136" t="s">
        <v>54</v>
      </c>
    </row>
    <row r="137" spans="41:43" x14ac:dyDescent="0.25">
      <c r="AO137" t="str">
        <f t="shared" si="3"/>
        <v>CONVENCIONALSECUNDARIA - NEUTROCABO ACO 3N5 (9,93MM) ALUMINIZADO</v>
      </c>
      <c r="AP137" t="s">
        <v>2126</v>
      </c>
      <c r="AQ137" t="s">
        <v>2115</v>
      </c>
    </row>
    <row r="138" spans="41:43" x14ac:dyDescent="0.25">
      <c r="AO138" t="str">
        <f t="shared" si="3"/>
        <v>CONVENCIONALSECUNDARIA - NEUTROCB CA 107,2 MM2 (4/0 AWG)</v>
      </c>
      <c r="AP138" t="s">
        <v>2126</v>
      </c>
      <c r="AQ138" t="s">
        <v>51</v>
      </c>
    </row>
    <row r="139" spans="41:43" x14ac:dyDescent="0.25">
      <c r="AO139" t="str">
        <f t="shared" si="3"/>
        <v>CONVENCIONALSECUNDARIA - NEUTROCB CA 13,30 MM2 (6 AWG)</v>
      </c>
      <c r="AP139" t="s">
        <v>2126</v>
      </c>
      <c r="AQ139" t="s">
        <v>24</v>
      </c>
    </row>
    <row r="140" spans="41:43" x14ac:dyDescent="0.25">
      <c r="AO140" t="str">
        <f t="shared" si="3"/>
        <v>CONVENCIONALSECUNDARIA - NEUTROCB CA 170,5 MM2 (336,4 MCM)</v>
      </c>
      <c r="AP140" t="s">
        <v>2126</v>
      </c>
      <c r="AQ140" t="s">
        <v>25</v>
      </c>
    </row>
    <row r="141" spans="41:43" x14ac:dyDescent="0.25">
      <c r="AO141" t="str">
        <f t="shared" si="3"/>
        <v>CONVENCIONALSECUNDARIA - NEUTROCB CA 21 MM2 (4 AWG)</v>
      </c>
      <c r="AP141" t="s">
        <v>2126</v>
      </c>
      <c r="AQ141" t="s">
        <v>26</v>
      </c>
    </row>
    <row r="142" spans="41:43" x14ac:dyDescent="0.25">
      <c r="AO142" t="str">
        <f t="shared" si="3"/>
        <v>CONVENCIONALSECUNDARIA - NEUTROCB CA 33,6 MM2 (2 AWG)</v>
      </c>
      <c r="AP142" t="s">
        <v>2126</v>
      </c>
      <c r="AQ142" t="s">
        <v>27</v>
      </c>
    </row>
    <row r="143" spans="41:43" x14ac:dyDescent="0.25">
      <c r="AO143" t="str">
        <f t="shared" si="3"/>
        <v>CONVENCIONALSECUNDARIA - NEUTROCB CA 53,5 MM2 (1/0 AWG)</v>
      </c>
      <c r="AP143" t="s">
        <v>2126</v>
      </c>
      <c r="AQ143" t="s">
        <v>28</v>
      </c>
    </row>
    <row r="144" spans="41:43" x14ac:dyDescent="0.25">
      <c r="AO144" t="str">
        <f t="shared" si="3"/>
        <v>CONVENCIONALSECUNDARIA - NEUTROCB CA 85,03 MM2 (3/0 AWG)</v>
      </c>
      <c r="AP144" t="s">
        <v>2126</v>
      </c>
      <c r="AQ144" t="s">
        <v>29</v>
      </c>
    </row>
    <row r="145" spans="41:43" x14ac:dyDescent="0.25">
      <c r="AO145" t="str">
        <f t="shared" si="3"/>
        <v>CONVENCIONALSECUNDARIA - NEUTROCB CAA 107,2 MM2 (ACSR 4/0 AWG)</v>
      </c>
      <c r="AP145" t="s">
        <v>2126</v>
      </c>
      <c r="AQ145" t="s">
        <v>30</v>
      </c>
    </row>
    <row r="146" spans="41:43" x14ac:dyDescent="0.25">
      <c r="AO146" t="str">
        <f t="shared" si="3"/>
        <v>CONVENCIONALSECUNDARIA - NEUTROCB CAA 135,2 MM2 (ACSR 266,8 MCM)</v>
      </c>
      <c r="AP146" t="s">
        <v>2126</v>
      </c>
      <c r="AQ146" t="s">
        <v>31</v>
      </c>
    </row>
    <row r="147" spans="41:43" x14ac:dyDescent="0.25">
      <c r="AO147" t="str">
        <f t="shared" si="3"/>
        <v>CONVENCIONALSECUNDARIA - NEUTROCB CAA 170,5 MM2 (ACSR 336,4 MCM)</v>
      </c>
      <c r="AP147" t="s">
        <v>2126</v>
      </c>
      <c r="AQ147" t="s">
        <v>2097</v>
      </c>
    </row>
    <row r="148" spans="41:43" x14ac:dyDescent="0.25">
      <c r="AO148" t="str">
        <f t="shared" si="3"/>
        <v>CONVENCIONALSECUNDARIA - NEUTROCB CAA 21 MM2 (ACSR 4 AWG)</v>
      </c>
      <c r="AP148" t="s">
        <v>2126</v>
      </c>
      <c r="AQ148" t="s">
        <v>2098</v>
      </c>
    </row>
    <row r="149" spans="41:43" x14ac:dyDescent="0.25">
      <c r="AO149" t="str">
        <f t="shared" si="3"/>
        <v>CONVENCIONALSECUNDARIA - NEUTROCB CAA 241,7 MM6</v>
      </c>
      <c r="AP149" t="s">
        <v>2126</v>
      </c>
      <c r="AQ149" t="s">
        <v>2116</v>
      </c>
    </row>
    <row r="150" spans="41:43" x14ac:dyDescent="0.25">
      <c r="AO150" t="str">
        <f t="shared" si="3"/>
        <v>CONVENCIONALSECUNDARIA - NEUTROCB CAA 322,2 MM2 (ACSR 636 MCM)</v>
      </c>
      <c r="AP150" t="s">
        <v>2126</v>
      </c>
      <c r="AQ150" t="s">
        <v>2100</v>
      </c>
    </row>
    <row r="151" spans="41:43" x14ac:dyDescent="0.25">
      <c r="AO151" t="str">
        <f t="shared" si="3"/>
        <v>CONVENCIONALSECUNDARIA - NEUTROCB CAA 33,6 MM2 (ACSR 2 AWG)</v>
      </c>
      <c r="AP151" t="s">
        <v>2126</v>
      </c>
      <c r="AQ151" t="s">
        <v>36</v>
      </c>
    </row>
    <row r="152" spans="41:43" x14ac:dyDescent="0.25">
      <c r="AO152" t="str">
        <f t="shared" si="3"/>
        <v>CONVENCIONALSECUNDARIA - NEUTROCB CAA 53,5 MM2 (ACSR 1/0 AWG)</v>
      </c>
      <c r="AP152" t="s">
        <v>2126</v>
      </c>
      <c r="AQ152" t="s">
        <v>37</v>
      </c>
    </row>
    <row r="153" spans="41:43" x14ac:dyDescent="0.25">
      <c r="AO153" t="str">
        <f t="shared" si="3"/>
        <v>CONVENCIONALSECUNDARIA - NEUTROCB CAA 67,4 MM2 (ACSR 2/0 AWG)</v>
      </c>
      <c r="AP153" t="s">
        <v>2126</v>
      </c>
      <c r="AQ153" t="s">
        <v>38</v>
      </c>
    </row>
    <row r="154" spans="41:43" x14ac:dyDescent="0.25">
      <c r="AO154" t="str">
        <f t="shared" si="3"/>
        <v>CONVENCIONALSECUNDARIA - NEUTROCB CAA 85,03 MM2 (ACSR 3/0 AWG)</v>
      </c>
      <c r="AP154" t="s">
        <v>2126</v>
      </c>
      <c r="AQ154" t="s">
        <v>39</v>
      </c>
    </row>
    <row r="155" spans="41:43" x14ac:dyDescent="0.25">
      <c r="AO155" t="str">
        <f t="shared" si="3"/>
        <v>CONVENCIONALSECUNDARIA - NEUTROCB CU 107,00 MM2 (4/0 AWG)</v>
      </c>
      <c r="AP155" t="s">
        <v>2126</v>
      </c>
      <c r="AQ155" t="s">
        <v>40</v>
      </c>
    </row>
    <row r="156" spans="41:43" x14ac:dyDescent="0.25">
      <c r="AO156" t="str">
        <f t="shared" si="3"/>
        <v>CONVENCIONALSECUNDARIA - NEUTROCB CU 13,30 MM2 (6 AWG)</v>
      </c>
      <c r="AP156" t="s">
        <v>2126</v>
      </c>
      <c r="AQ156" t="s">
        <v>41</v>
      </c>
    </row>
    <row r="157" spans="41:43" x14ac:dyDescent="0.25">
      <c r="AO157" t="str">
        <f t="shared" si="3"/>
        <v>CONVENCIONALSECUNDARIA - NEUTROCB CU 21,15 MM2 (4 AWG)</v>
      </c>
      <c r="AP157" t="s">
        <v>2126</v>
      </c>
      <c r="AQ157" t="s">
        <v>42</v>
      </c>
    </row>
    <row r="158" spans="41:43" x14ac:dyDescent="0.25">
      <c r="AO158" t="str">
        <f t="shared" si="3"/>
        <v>CONVENCIONALSECUNDARIA - NEUTROCB CU 33,63 MM2 (2 AWG)</v>
      </c>
      <c r="AP158" t="s">
        <v>2126</v>
      </c>
      <c r="AQ158" t="s">
        <v>43</v>
      </c>
    </row>
    <row r="159" spans="41:43" x14ac:dyDescent="0.25">
      <c r="AO159" t="str">
        <f t="shared" si="3"/>
        <v>CONVENCIONALSECUNDARIA - NEUTROCB CU 53,48 MM2 (1/0 AWG)</v>
      </c>
      <c r="AP159" t="s">
        <v>2126</v>
      </c>
      <c r="AQ159" t="s">
        <v>44</v>
      </c>
    </row>
    <row r="160" spans="41:43" x14ac:dyDescent="0.25">
      <c r="AO160" t="str">
        <f t="shared" si="3"/>
        <v>CONVENCIONALSECUNDARIA - NEUTROCB CU 67,42 MM2 (2/0 AWG)</v>
      </c>
      <c r="AP160" t="s">
        <v>2126</v>
      </c>
      <c r="AQ160" t="s">
        <v>45</v>
      </c>
    </row>
    <row r="161" spans="41:43" x14ac:dyDescent="0.25">
      <c r="AO161" t="str">
        <f t="shared" si="3"/>
        <v>CONVENCIONALSECUNDARIA - NEUTROCB CU 8,37 MM2 (8 AWG)</v>
      </c>
      <c r="AP161" t="s">
        <v>2126</v>
      </c>
      <c r="AQ161" t="s">
        <v>46</v>
      </c>
    </row>
    <row r="162" spans="41:43" x14ac:dyDescent="0.25">
      <c r="AO162" t="str">
        <f t="shared" si="3"/>
        <v>CONVENCIONALSECUNDARIA - NEUTROFIO ACO 1N2 (6,54MM) ALUMINIZADO</v>
      </c>
      <c r="AP162" t="s">
        <v>2126</v>
      </c>
      <c r="AQ162" t="s">
        <v>52</v>
      </c>
    </row>
    <row r="163" spans="41:43" x14ac:dyDescent="0.25">
      <c r="AO163" t="str">
        <f t="shared" si="3"/>
        <v>CONVENCIONALSECUNDARIA - NEUTROFIO AÇO 1N5 (4,62MM) ALUMINIZADO</v>
      </c>
      <c r="AP163" t="s">
        <v>2126</v>
      </c>
      <c r="AQ163" t="s">
        <v>53</v>
      </c>
    </row>
    <row r="164" spans="41:43" x14ac:dyDescent="0.25">
      <c r="AO164" t="str">
        <f t="shared" si="3"/>
        <v>CONVENCIONALSECUNDARIA - NEUTROFIO AÇO 1N5 (4,62MM) ALUMINIZADO COBERTO</v>
      </c>
      <c r="AP164" t="s">
        <v>2126</v>
      </c>
      <c r="AQ164" t="s">
        <v>54</v>
      </c>
    </row>
    <row r="165" spans="41:43" x14ac:dyDescent="0.25">
      <c r="AO165" t="str">
        <f t="shared" si="3"/>
        <v>ISOLADASUBTERRANEA BIFASICACB AL 1 X 120 MM2 1 KV</v>
      </c>
      <c r="AP165" t="s">
        <v>2136</v>
      </c>
      <c r="AQ165" t="s">
        <v>2117</v>
      </c>
    </row>
    <row r="166" spans="41:43" x14ac:dyDescent="0.25">
      <c r="AO166" t="str">
        <f t="shared" si="3"/>
        <v>ISOLADASUBTERRANEA BIFASICACB AL 1 X 16 MM2 1 KV</v>
      </c>
      <c r="AP166" t="s">
        <v>2136</v>
      </c>
      <c r="AQ166" t="s">
        <v>58</v>
      </c>
    </row>
    <row r="167" spans="41:43" x14ac:dyDescent="0.25">
      <c r="AO167" t="str">
        <f t="shared" si="3"/>
        <v>ISOLADASUBTERRANEA BIFASICACB AL 1 X 240 MM2 1 KV</v>
      </c>
      <c r="AP167" t="s">
        <v>2136</v>
      </c>
      <c r="AQ167" t="s">
        <v>60</v>
      </c>
    </row>
    <row r="168" spans="41:43" x14ac:dyDescent="0.25">
      <c r="AO168" t="str">
        <f t="shared" si="3"/>
        <v>ISOLADASUBTERRANEA BIFASICACB AL 1 X 25 MM2 1 KV</v>
      </c>
      <c r="AP168" t="s">
        <v>2136</v>
      </c>
      <c r="AQ168" t="s">
        <v>61</v>
      </c>
    </row>
    <row r="169" spans="41:43" x14ac:dyDescent="0.25">
      <c r="AO169" t="str">
        <f t="shared" si="3"/>
        <v>ISOLADASUBTERRANEA BIFASICACB AL 1 X 50 MM2 1 KV</v>
      </c>
      <c r="AP169" t="s">
        <v>2136</v>
      </c>
      <c r="AQ169" t="s">
        <v>64</v>
      </c>
    </row>
    <row r="170" spans="41:43" x14ac:dyDescent="0.25">
      <c r="AO170" t="str">
        <f t="shared" si="3"/>
        <v>ISOLADASUBTERRANEA BIFASICACB AL 1 X 70 MM2 1 KV</v>
      </c>
      <c r="AP170" t="s">
        <v>2136</v>
      </c>
      <c r="AQ170" t="s">
        <v>67</v>
      </c>
    </row>
    <row r="171" spans="41:43" x14ac:dyDescent="0.25">
      <c r="AO171" t="str">
        <f t="shared" si="3"/>
        <v>ISOLADASUBTERRANEA BIFASICAFIO AL 10MM2 1KV XLPE</v>
      </c>
      <c r="AP171" t="s">
        <v>2136</v>
      </c>
      <c r="AQ171" t="s">
        <v>91</v>
      </c>
    </row>
    <row r="172" spans="41:43" x14ac:dyDescent="0.25">
      <c r="AO172" t="str">
        <f t="shared" si="3"/>
        <v>ISOLADASUBTERRANEA TRIFASICACB AL 1 X 120 MM2 1 KV</v>
      </c>
      <c r="AP172" t="s">
        <v>2138</v>
      </c>
      <c r="AQ172" t="s">
        <v>2117</v>
      </c>
    </row>
    <row r="173" spans="41:43" x14ac:dyDescent="0.25">
      <c r="AO173" t="str">
        <f t="shared" si="3"/>
        <v>ISOLADASUBTERRANEA TRIFASICACB AL 1 X 16 MM2 1 KV</v>
      </c>
      <c r="AP173" t="s">
        <v>2138</v>
      </c>
      <c r="AQ173" t="s">
        <v>58</v>
      </c>
    </row>
    <row r="174" spans="41:43" x14ac:dyDescent="0.25">
      <c r="AO174" t="str">
        <f t="shared" si="3"/>
        <v>ISOLADASUBTERRANEA TRIFASICACB AL 1 X 240 MM2 1 KV</v>
      </c>
      <c r="AP174" t="s">
        <v>2138</v>
      </c>
      <c r="AQ174" t="s">
        <v>60</v>
      </c>
    </row>
    <row r="175" spans="41:43" x14ac:dyDescent="0.25">
      <c r="AO175" t="str">
        <f t="shared" si="3"/>
        <v>ISOLADASUBTERRANEA TRIFASICACB AL 1 X 25 MM2 1 KV</v>
      </c>
      <c r="AP175" t="s">
        <v>2138</v>
      </c>
      <c r="AQ175" t="s">
        <v>61</v>
      </c>
    </row>
    <row r="176" spans="41:43" x14ac:dyDescent="0.25">
      <c r="AO176" t="str">
        <f t="shared" si="3"/>
        <v>ISOLADASUBTERRANEA TRIFASICACB AL 1 X 50 MM2 1 KV</v>
      </c>
      <c r="AP176" t="s">
        <v>2138</v>
      </c>
      <c r="AQ176" t="s">
        <v>64</v>
      </c>
    </row>
    <row r="177" spans="41:43" x14ac:dyDescent="0.25">
      <c r="AO177" t="str">
        <f t="shared" si="3"/>
        <v>ISOLADASUBTERRANEA TRIFASICACB AL 1 X 70 MM2 1 KV</v>
      </c>
      <c r="AP177" t="s">
        <v>2138</v>
      </c>
      <c r="AQ177" t="s">
        <v>67</v>
      </c>
    </row>
    <row r="178" spans="41:43" x14ac:dyDescent="0.25">
      <c r="AO178" t="str">
        <f t="shared" si="3"/>
        <v>ISOLADASUBTERRANEA TRIFASICAFIO AL 10MM2 1KV XLPE</v>
      </c>
      <c r="AP178" t="s">
        <v>2138</v>
      </c>
      <c r="AQ178" t="s">
        <v>91</v>
      </c>
    </row>
    <row r="179" spans="41:43" x14ac:dyDescent="0.25">
      <c r="AO179" t="str">
        <f t="shared" si="3"/>
        <v>ISOLADASUBTERRANEA MONOFASICACB AL 1 X 120 MM2 1 KV</v>
      </c>
      <c r="AP179" t="s">
        <v>2137</v>
      </c>
      <c r="AQ179" t="s">
        <v>2117</v>
      </c>
    </row>
    <row r="180" spans="41:43" x14ac:dyDescent="0.25">
      <c r="AO180" t="str">
        <f t="shared" si="3"/>
        <v>ISOLADASUBTERRANEA MONOFASICACB AL 1 X 16 MM2 1 KV</v>
      </c>
      <c r="AP180" t="s">
        <v>2137</v>
      </c>
      <c r="AQ180" t="s">
        <v>58</v>
      </c>
    </row>
    <row r="181" spans="41:43" x14ac:dyDescent="0.25">
      <c r="AO181" t="str">
        <f t="shared" si="3"/>
        <v>ISOLADASUBTERRANEA MONOFASICACB AL 1 X 240 MM2 1 KV</v>
      </c>
      <c r="AP181" t="s">
        <v>2137</v>
      </c>
      <c r="AQ181" t="s">
        <v>60</v>
      </c>
    </row>
    <row r="182" spans="41:43" x14ac:dyDescent="0.25">
      <c r="AO182" t="str">
        <f t="shared" si="3"/>
        <v>ISOLADASUBTERRANEA MONOFASICACB AL 1 X 25 MM2 1 KV</v>
      </c>
      <c r="AP182" t="s">
        <v>2137</v>
      </c>
      <c r="AQ182" t="s">
        <v>61</v>
      </c>
    </row>
    <row r="183" spans="41:43" x14ac:dyDescent="0.25">
      <c r="AO183" t="str">
        <f t="shared" si="3"/>
        <v>ISOLADASUBTERRANEA MONOFASICACB AL 1 X 50 MM2 1 KV</v>
      </c>
      <c r="AP183" t="s">
        <v>2137</v>
      </c>
      <c r="AQ183" t="s">
        <v>64</v>
      </c>
    </row>
    <row r="184" spans="41:43" x14ac:dyDescent="0.25">
      <c r="AO184" t="str">
        <f t="shared" si="3"/>
        <v>ISOLADASUBTERRANEA MONOFASICACB AL 1 X 70 MM2 1 KV</v>
      </c>
      <c r="AP184" t="s">
        <v>2137</v>
      </c>
      <c r="AQ184" t="s">
        <v>67</v>
      </c>
    </row>
    <row r="185" spans="41:43" x14ac:dyDescent="0.25">
      <c r="AO185" t="str">
        <f t="shared" si="3"/>
        <v>ISOLADASUBTERRANEA MONOFASICAFIO AL 10MM2 1KV XLPE</v>
      </c>
      <c r="AP185" t="s">
        <v>2137</v>
      </c>
      <c r="AQ185" t="s">
        <v>91</v>
      </c>
    </row>
    <row r="186" spans="41:43" x14ac:dyDescent="0.25">
      <c r="AO186" t="str">
        <f t="shared" si="3"/>
        <v>CONVENCIONALSECUNDARIA TRIFASICACB CA 107,2 MM2 (4/0 AWG)</v>
      </c>
      <c r="AP186" t="s">
        <v>2127</v>
      </c>
      <c r="AQ186" t="s">
        <v>51</v>
      </c>
    </row>
    <row r="187" spans="41:43" x14ac:dyDescent="0.25">
      <c r="AO187" t="str">
        <f t="shared" si="3"/>
        <v>CONVENCIONALSECUNDARIA TRIFASICACB CA 13,30 MM2 (6 AWG)</v>
      </c>
      <c r="AP187" t="s">
        <v>2127</v>
      </c>
      <c r="AQ187" t="s">
        <v>24</v>
      </c>
    </row>
    <row r="188" spans="41:43" x14ac:dyDescent="0.25">
      <c r="AO188" t="str">
        <f t="shared" si="3"/>
        <v>CONVENCIONALSECUNDARIA TRIFASICACB CA 21 MM2 (4 AWG)</v>
      </c>
      <c r="AP188" t="s">
        <v>2127</v>
      </c>
      <c r="AQ188" t="s">
        <v>26</v>
      </c>
    </row>
    <row r="189" spans="41:43" x14ac:dyDescent="0.25">
      <c r="AO189" t="str">
        <f t="shared" si="3"/>
        <v>CONVENCIONALSECUNDARIA TRIFASICACB CA 33,6 MM2 (2 AWG)</v>
      </c>
      <c r="AP189" t="s">
        <v>2127</v>
      </c>
      <c r="AQ189" t="s">
        <v>27</v>
      </c>
    </row>
    <row r="190" spans="41:43" x14ac:dyDescent="0.25">
      <c r="AO190" t="str">
        <f t="shared" si="3"/>
        <v>CONVENCIONALSECUNDARIA TRIFASICACB CA 336,4 MCM</v>
      </c>
      <c r="AP190" t="s">
        <v>2127</v>
      </c>
      <c r="AQ190" t="s">
        <v>50</v>
      </c>
    </row>
    <row r="191" spans="41:43" x14ac:dyDescent="0.25">
      <c r="AO191" t="str">
        <f t="shared" si="3"/>
        <v>CONVENCIONALSECUNDARIA TRIFASICACB CA 53,5 MM2 (1/0 AWG)</v>
      </c>
      <c r="AP191" t="s">
        <v>2127</v>
      </c>
      <c r="AQ191" t="s">
        <v>28</v>
      </c>
    </row>
    <row r="192" spans="41:43" x14ac:dyDescent="0.25">
      <c r="AO192" t="str">
        <f t="shared" si="3"/>
        <v>CONVENCIONALSECUNDARIA TRIFASICACB CA 85,03 MM2 (3/0 AWG)</v>
      </c>
      <c r="AP192" t="s">
        <v>2127</v>
      </c>
      <c r="AQ192" t="s">
        <v>29</v>
      </c>
    </row>
    <row r="193" spans="41:43" x14ac:dyDescent="0.25">
      <c r="AO193" t="str">
        <f t="shared" si="3"/>
        <v>CONVENCIONALSECUNDARIA TRIFASICACB CAA 107,2 MM2 (ACSR 4/0 AWG)</v>
      </c>
      <c r="AP193" t="s">
        <v>2127</v>
      </c>
      <c r="AQ193" t="s">
        <v>30</v>
      </c>
    </row>
    <row r="194" spans="41:43" x14ac:dyDescent="0.25">
      <c r="AO194" t="str">
        <f t="shared" si="3"/>
        <v>CONVENCIONALSECUNDARIA TRIFASICACB CAA 135,2 MM2 (ACSR 266,8 MCM)</v>
      </c>
      <c r="AP194" t="s">
        <v>2127</v>
      </c>
      <c r="AQ194" t="s">
        <v>31</v>
      </c>
    </row>
    <row r="195" spans="41:43" x14ac:dyDescent="0.25">
      <c r="AO195" t="str">
        <f t="shared" si="3"/>
        <v>CONVENCIONALSECUNDARIA TRIFASICACB CAA 21 MM2 (ACSR 4 AWG)</v>
      </c>
      <c r="AP195" t="s">
        <v>2127</v>
      </c>
      <c r="AQ195" t="s">
        <v>2098</v>
      </c>
    </row>
    <row r="196" spans="41:43" x14ac:dyDescent="0.25">
      <c r="AO196" t="str">
        <f t="shared" ref="AO196:AO208" si="4">_xlfn.CONCAT(AP196:AQ196)</f>
        <v>CONVENCIONALSECUNDARIA TRIFASICACB CAA 241,7 MM6</v>
      </c>
      <c r="AP196" t="s">
        <v>2127</v>
      </c>
      <c r="AQ196" t="s">
        <v>2116</v>
      </c>
    </row>
    <row r="197" spans="41:43" x14ac:dyDescent="0.25">
      <c r="AO197" t="str">
        <f t="shared" si="4"/>
        <v>CONVENCIONALSECUNDARIA TRIFASICACB CAA 322,2 MM2 (ACSR 636 MCM)</v>
      </c>
      <c r="AP197" t="s">
        <v>2127</v>
      </c>
      <c r="AQ197" t="s">
        <v>2100</v>
      </c>
    </row>
    <row r="198" spans="41:43" x14ac:dyDescent="0.25">
      <c r="AO198" t="str">
        <f t="shared" si="4"/>
        <v>CONVENCIONALSECUNDARIA TRIFASICACB CAA 33,6 MM2 (ACSR 2 AWG)</v>
      </c>
      <c r="AP198" t="s">
        <v>2127</v>
      </c>
      <c r="AQ198" t="s">
        <v>36</v>
      </c>
    </row>
    <row r="199" spans="41:43" x14ac:dyDescent="0.25">
      <c r="AO199" t="str">
        <f t="shared" si="4"/>
        <v>CONVENCIONALSECUNDARIA TRIFASICACB CAA 53,5 MM2 (ACSR 1/0 AWG)</v>
      </c>
      <c r="AP199" t="s">
        <v>2127</v>
      </c>
      <c r="AQ199" t="s">
        <v>37</v>
      </c>
    </row>
    <row r="200" spans="41:43" x14ac:dyDescent="0.25">
      <c r="AO200" t="str">
        <f t="shared" si="4"/>
        <v>CONVENCIONALSECUNDARIA TRIFASICACB CAA 67,4 MM2 (ACSR 2/0 AWG)</v>
      </c>
      <c r="AP200" t="s">
        <v>2127</v>
      </c>
      <c r="AQ200" t="s">
        <v>38</v>
      </c>
    </row>
    <row r="201" spans="41:43" x14ac:dyDescent="0.25">
      <c r="AO201" t="str">
        <f t="shared" si="4"/>
        <v>CONVENCIONALSECUNDARIA TRIFASICACB CAA 85,03 MM2 (ACSR 3/0 AWG)</v>
      </c>
      <c r="AP201" t="s">
        <v>2127</v>
      </c>
      <c r="AQ201" t="s">
        <v>39</v>
      </c>
    </row>
    <row r="202" spans="41:43" x14ac:dyDescent="0.25">
      <c r="AO202" t="str">
        <f t="shared" si="4"/>
        <v>CONVENCIONALSECUNDARIA TRIFASICACB CU 107,00 MM2 (4/0 AWG)</v>
      </c>
      <c r="AP202" t="s">
        <v>2127</v>
      </c>
      <c r="AQ202" t="s">
        <v>40</v>
      </c>
    </row>
    <row r="203" spans="41:43" x14ac:dyDescent="0.25">
      <c r="AO203" t="str">
        <f t="shared" si="4"/>
        <v>CONVENCIONALSECUNDARIA TRIFASICACB CU 13,30 MM2 (6 AWG)</v>
      </c>
      <c r="AP203" t="s">
        <v>2127</v>
      </c>
      <c r="AQ203" t="s">
        <v>41</v>
      </c>
    </row>
    <row r="204" spans="41:43" x14ac:dyDescent="0.25">
      <c r="AO204" t="str">
        <f t="shared" si="4"/>
        <v>CONVENCIONALSECUNDARIA TRIFASICACB CU 21,15 MM2 (4 AWG)</v>
      </c>
      <c r="AP204" t="s">
        <v>2127</v>
      </c>
      <c r="AQ204" t="s">
        <v>42</v>
      </c>
    </row>
    <row r="205" spans="41:43" x14ac:dyDescent="0.25">
      <c r="AO205" t="str">
        <f t="shared" si="4"/>
        <v>CONVENCIONALSECUNDARIA TRIFASICACB CU 33,63 MM2 (2 AWG)</v>
      </c>
      <c r="AP205" t="s">
        <v>2127</v>
      </c>
      <c r="AQ205" t="s">
        <v>43</v>
      </c>
    </row>
    <row r="206" spans="41:43" x14ac:dyDescent="0.25">
      <c r="AO206" t="str">
        <f t="shared" si="4"/>
        <v>CONVENCIONALSECUNDARIA TRIFASICACB CU 53,48 MM2 (1/0 AWG)</v>
      </c>
      <c r="AP206" t="s">
        <v>2127</v>
      </c>
      <c r="AQ206" t="s">
        <v>44</v>
      </c>
    </row>
    <row r="207" spans="41:43" x14ac:dyDescent="0.25">
      <c r="AO207" t="str">
        <f t="shared" si="4"/>
        <v>CONVENCIONALSECUNDARIA TRIFASICACB CU 67,42 MM2 (2/0 AWG)</v>
      </c>
      <c r="AP207" t="s">
        <v>2127</v>
      </c>
      <c r="AQ207" t="s">
        <v>45</v>
      </c>
    </row>
    <row r="208" spans="41:43" x14ac:dyDescent="0.25">
      <c r="AO208" t="str">
        <f t="shared" si="4"/>
        <v>CONVENCIONALSECUNDARIA TRIFASICACB CU 8,37 MM2 (8 AWG)</v>
      </c>
      <c r="AP208" t="s">
        <v>2127</v>
      </c>
      <c r="AQ208" t="s">
        <v>46</v>
      </c>
    </row>
  </sheetData>
  <sheetProtection sheet="1" objects="1" scenarios="1"/>
  <autoFilter ref="AO2:AQ208" xr:uid="{00000000-0009-0000-0000-000003000000}"/>
  <phoneticPr fontId="8" type="noConversion"/>
  <conditionalFormatting sqref="AO1:AO1048576">
    <cfRule type="duplicateValues" dxfId="2" priority="1"/>
  </conditionalFormatting>
  <pageMargins left="0.511811024" right="0.511811024" top="0.78740157499999996" bottom="0.78740157499999996" header="0.31496062000000002" footer="0.31496062000000002"/>
  <headerFooter>
    <oddFooter>&amp;R_x000D_&amp;1#&amp;"Calibri"&amp;10&amp;K000000 Classificação: Direcionado</oddFooter>
  </headerFooter>
  <tableParts count="2">
    <tablePart r:id="rId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6"/>
  <dimension ref="C1:AC784"/>
  <sheetViews>
    <sheetView topLeftCell="J356" workbookViewId="0">
      <selection activeCell="S377" sqref="S377"/>
    </sheetView>
  </sheetViews>
  <sheetFormatPr defaultColWidth="57.42578125" defaultRowHeight="15" x14ac:dyDescent="0.25"/>
  <cols>
    <col min="1" max="1" width="1.85546875" customWidth="1"/>
    <col min="2" max="2" width="1.7109375" customWidth="1"/>
    <col min="3" max="3" width="44" bestFit="1" customWidth="1"/>
    <col min="4" max="4" width="30.140625" bestFit="1" customWidth="1"/>
    <col min="5" max="5" width="28.140625" bestFit="1" customWidth="1"/>
    <col min="6" max="6" width="26.140625" bestFit="1" customWidth="1"/>
    <col min="7" max="7" width="44" bestFit="1" customWidth="1"/>
    <col min="8" max="8" width="7.7109375" customWidth="1"/>
    <col min="10" max="10" width="5.5703125" customWidth="1"/>
    <col min="11" max="11" width="6.5703125" customWidth="1"/>
    <col min="12" max="12" width="5.42578125" customWidth="1"/>
    <col min="13" max="13" width="4" bestFit="1" customWidth="1"/>
    <col min="14" max="14" width="33" bestFit="1" customWidth="1"/>
    <col min="15" max="15" width="4" bestFit="1" customWidth="1"/>
    <col min="16" max="16" width="3.7109375" customWidth="1"/>
    <col min="17" max="17" width="28.5703125" bestFit="1" customWidth="1"/>
    <col min="18" max="18" width="8.140625" customWidth="1"/>
    <col min="19" max="19" width="7.85546875" bestFit="1" customWidth="1"/>
    <col min="20" max="20" width="44.140625" bestFit="1" customWidth="1"/>
    <col min="21" max="21" width="5.7109375" customWidth="1"/>
    <col min="22" max="22" width="30.7109375" bestFit="1" customWidth="1"/>
    <col min="23" max="23" width="9.85546875" customWidth="1"/>
    <col min="24" max="24" width="69.85546875" bestFit="1" customWidth="1"/>
    <col min="25" max="25" width="9.42578125" bestFit="1" customWidth="1"/>
    <col min="26" max="26" width="36.5703125" bestFit="1" customWidth="1"/>
    <col min="27" max="27" width="19.5703125" bestFit="1" customWidth="1"/>
    <col min="28" max="28" width="13.7109375" customWidth="1"/>
    <col min="29" max="29" width="17.140625" customWidth="1"/>
    <col min="31" max="31" width="12.7109375" customWidth="1"/>
  </cols>
  <sheetData>
    <row r="1" spans="3:29" ht="18" customHeight="1" x14ac:dyDescent="0.25">
      <c r="C1" t="s">
        <v>47</v>
      </c>
      <c r="D1" t="s">
        <v>55</v>
      </c>
      <c r="E1" t="s">
        <v>92</v>
      </c>
      <c r="F1" t="s">
        <v>100</v>
      </c>
      <c r="G1" t="s">
        <v>49</v>
      </c>
      <c r="I1" t="s">
        <v>2074</v>
      </c>
      <c r="M1" t="s">
        <v>102</v>
      </c>
      <c r="N1" t="s">
        <v>103</v>
      </c>
      <c r="O1" t="s">
        <v>102</v>
      </c>
      <c r="Q1" t="s">
        <v>104</v>
      </c>
      <c r="S1">
        <v>168786</v>
      </c>
      <c r="T1" t="s">
        <v>150</v>
      </c>
      <c r="V1" s="57" t="s">
        <v>2157</v>
      </c>
      <c r="X1" s="35" t="s">
        <v>1432</v>
      </c>
      <c r="Z1" s="38" t="s">
        <v>779</v>
      </c>
      <c r="AC1" t="s">
        <v>1435</v>
      </c>
    </row>
    <row r="2" spans="3:29" ht="18" customHeight="1" x14ac:dyDescent="0.25">
      <c r="C2" t="s">
        <v>49</v>
      </c>
      <c r="D2" t="s">
        <v>57</v>
      </c>
      <c r="E2" t="s">
        <v>93</v>
      </c>
      <c r="F2" t="s">
        <v>79</v>
      </c>
      <c r="G2" t="s">
        <v>48</v>
      </c>
      <c r="I2" t="s">
        <v>2075</v>
      </c>
      <c r="M2" t="s">
        <v>105</v>
      </c>
      <c r="N2" t="s">
        <v>106</v>
      </c>
      <c r="O2" t="s">
        <v>105</v>
      </c>
      <c r="Q2" t="s">
        <v>107</v>
      </c>
      <c r="S2">
        <v>152703</v>
      </c>
      <c r="T2" t="s">
        <v>151</v>
      </c>
      <c r="V2" s="57" t="s">
        <v>284</v>
      </c>
      <c r="X2" s="35" t="s">
        <v>1427</v>
      </c>
      <c r="Z2" s="38" t="s">
        <v>780</v>
      </c>
      <c r="AC2" t="s">
        <v>1437</v>
      </c>
    </row>
    <row r="3" spans="3:29" ht="18" customHeight="1" x14ac:dyDescent="0.25">
      <c r="C3" t="s">
        <v>48</v>
      </c>
      <c r="D3" t="s">
        <v>56</v>
      </c>
      <c r="E3" t="s">
        <v>94</v>
      </c>
      <c r="F3" t="s">
        <v>44</v>
      </c>
      <c r="G3" t="s">
        <v>51</v>
      </c>
      <c r="I3" t="s">
        <v>2076</v>
      </c>
      <c r="M3" t="s">
        <v>108</v>
      </c>
      <c r="N3" t="s">
        <v>109</v>
      </c>
      <c r="O3" t="s">
        <v>108</v>
      </c>
      <c r="Q3" t="s">
        <v>110</v>
      </c>
      <c r="S3">
        <v>160257</v>
      </c>
      <c r="T3" t="s">
        <v>152</v>
      </c>
      <c r="V3" s="57" t="s">
        <v>285</v>
      </c>
      <c r="X3" s="2" t="s">
        <v>745</v>
      </c>
      <c r="AC3" t="s">
        <v>1436</v>
      </c>
    </row>
    <row r="4" spans="3:29" ht="18" customHeight="1" x14ac:dyDescent="0.25">
      <c r="C4" t="s">
        <v>51</v>
      </c>
      <c r="D4" t="s">
        <v>58</v>
      </c>
      <c r="E4" t="s">
        <v>95</v>
      </c>
      <c r="F4" t="s">
        <v>45</v>
      </c>
      <c r="G4" t="s">
        <v>24</v>
      </c>
      <c r="I4" t="s">
        <v>2077</v>
      </c>
      <c r="M4" t="s">
        <v>111</v>
      </c>
      <c r="N4" t="s">
        <v>112</v>
      </c>
      <c r="O4" t="s">
        <v>111</v>
      </c>
      <c r="Q4" t="s">
        <v>113</v>
      </c>
      <c r="S4">
        <v>100680</v>
      </c>
      <c r="T4" t="s">
        <v>153</v>
      </c>
      <c r="V4" s="57" t="s">
        <v>286</v>
      </c>
      <c r="X4" s="2" t="s">
        <v>746</v>
      </c>
    </row>
    <row r="5" spans="3:29" ht="18" customHeight="1" x14ac:dyDescent="0.25">
      <c r="C5" t="s">
        <v>24</v>
      </c>
      <c r="D5" t="s">
        <v>59</v>
      </c>
      <c r="E5" t="s">
        <v>96</v>
      </c>
      <c r="G5" t="s">
        <v>25</v>
      </c>
      <c r="I5" t="s">
        <v>2078</v>
      </c>
      <c r="M5" t="s">
        <v>114</v>
      </c>
      <c r="N5" t="s">
        <v>115</v>
      </c>
      <c r="O5" t="s">
        <v>114</v>
      </c>
      <c r="Q5" t="s">
        <v>116</v>
      </c>
      <c r="S5">
        <v>104823</v>
      </c>
      <c r="T5" t="s">
        <v>154</v>
      </c>
      <c r="V5" s="57" t="s">
        <v>2158</v>
      </c>
      <c r="X5" s="35" t="s">
        <v>1426</v>
      </c>
    </row>
    <row r="6" spans="3:29" ht="18" customHeight="1" x14ac:dyDescent="0.25">
      <c r="C6" t="s">
        <v>25</v>
      </c>
      <c r="D6" t="s">
        <v>60</v>
      </c>
      <c r="E6" t="s">
        <v>97</v>
      </c>
      <c r="G6" t="s">
        <v>26</v>
      </c>
      <c r="I6" t="s">
        <v>2079</v>
      </c>
      <c r="M6" t="s">
        <v>117</v>
      </c>
      <c r="N6" t="s">
        <v>118</v>
      </c>
      <c r="O6" t="s">
        <v>117</v>
      </c>
      <c r="Q6" t="s">
        <v>119</v>
      </c>
      <c r="S6">
        <v>105044</v>
      </c>
      <c r="T6" t="s">
        <v>155</v>
      </c>
      <c r="V6" s="57" t="s">
        <v>287</v>
      </c>
      <c r="X6" s="35" t="s">
        <v>1425</v>
      </c>
    </row>
    <row r="7" spans="3:29" ht="18" customHeight="1" x14ac:dyDescent="0.25">
      <c r="C7" t="s">
        <v>26</v>
      </c>
      <c r="D7" t="s">
        <v>61</v>
      </c>
      <c r="E7" t="s">
        <v>98</v>
      </c>
      <c r="G7" t="s">
        <v>27</v>
      </c>
      <c r="I7" t="s">
        <v>2080</v>
      </c>
      <c r="M7" t="s">
        <v>120</v>
      </c>
      <c r="N7" t="s">
        <v>121</v>
      </c>
      <c r="O7" t="s">
        <v>120</v>
      </c>
      <c r="S7">
        <v>169469</v>
      </c>
      <c r="T7" t="s">
        <v>157</v>
      </c>
      <c r="V7" s="57" t="s">
        <v>2159</v>
      </c>
      <c r="X7" s="2" t="s">
        <v>747</v>
      </c>
    </row>
    <row r="8" spans="3:29" x14ac:dyDescent="0.25">
      <c r="C8" t="s">
        <v>27</v>
      </c>
      <c r="D8" t="s">
        <v>62</v>
      </c>
      <c r="E8" t="s">
        <v>99</v>
      </c>
      <c r="G8" t="s">
        <v>50</v>
      </c>
      <c r="I8" t="s">
        <v>2081</v>
      </c>
      <c r="M8" t="s">
        <v>122</v>
      </c>
      <c r="N8" t="s">
        <v>123</v>
      </c>
      <c r="O8" t="s">
        <v>122</v>
      </c>
      <c r="S8">
        <v>179939</v>
      </c>
      <c r="T8" t="s">
        <v>158</v>
      </c>
      <c r="V8" s="57" t="s">
        <v>288</v>
      </c>
    </row>
    <row r="9" spans="3:29" x14ac:dyDescent="0.25">
      <c r="C9" t="s">
        <v>50</v>
      </c>
      <c r="D9" t="s">
        <v>63</v>
      </c>
      <c r="G9" t="s">
        <v>28</v>
      </c>
      <c r="I9" t="s">
        <v>2082</v>
      </c>
      <c r="M9" t="s">
        <v>124</v>
      </c>
      <c r="N9" t="s">
        <v>125</v>
      </c>
      <c r="O9" t="s">
        <v>124</v>
      </c>
      <c r="S9">
        <v>120436</v>
      </c>
      <c r="T9" t="s">
        <v>159</v>
      </c>
      <c r="V9" s="57" t="s">
        <v>2160</v>
      </c>
    </row>
    <row r="10" spans="3:29" x14ac:dyDescent="0.25">
      <c r="C10" t="s">
        <v>28</v>
      </c>
      <c r="D10" t="s">
        <v>64</v>
      </c>
      <c r="G10" t="s">
        <v>29</v>
      </c>
      <c r="I10" t="s">
        <v>2083</v>
      </c>
      <c r="M10" t="s">
        <v>126</v>
      </c>
      <c r="N10" t="s">
        <v>127</v>
      </c>
      <c r="O10" t="s">
        <v>126</v>
      </c>
      <c r="S10">
        <v>123888</v>
      </c>
      <c r="T10" t="s">
        <v>160</v>
      </c>
      <c r="V10" s="57" t="s">
        <v>2161</v>
      </c>
    </row>
    <row r="11" spans="3:29" ht="15" customHeight="1" x14ac:dyDescent="0.25">
      <c r="C11" t="s">
        <v>29</v>
      </c>
      <c r="D11" t="s">
        <v>65</v>
      </c>
      <c r="G11" t="s">
        <v>30</v>
      </c>
      <c r="I11" t="s">
        <v>2084</v>
      </c>
      <c r="M11" t="s">
        <v>128</v>
      </c>
      <c r="N11" t="s">
        <v>129</v>
      </c>
      <c r="O11" t="s">
        <v>128</v>
      </c>
      <c r="S11">
        <v>104992</v>
      </c>
      <c r="T11" t="s">
        <v>161</v>
      </c>
      <c r="V11" s="57" t="s">
        <v>289</v>
      </c>
    </row>
    <row r="12" spans="3:29" x14ac:dyDescent="0.25">
      <c r="C12" t="s">
        <v>30</v>
      </c>
      <c r="D12" t="s">
        <v>65</v>
      </c>
      <c r="G12" t="s">
        <v>23</v>
      </c>
      <c r="I12" t="s">
        <v>2085</v>
      </c>
      <c r="M12" t="s">
        <v>130</v>
      </c>
      <c r="N12" t="s">
        <v>131</v>
      </c>
      <c r="O12" t="s">
        <v>130</v>
      </c>
      <c r="S12">
        <v>144519</v>
      </c>
      <c r="T12" t="s">
        <v>162</v>
      </c>
      <c r="V12" s="57" t="s">
        <v>290</v>
      </c>
    </row>
    <row r="13" spans="3:29" x14ac:dyDescent="0.25">
      <c r="C13" t="s">
        <v>23</v>
      </c>
      <c r="D13" t="s">
        <v>66</v>
      </c>
      <c r="G13" t="s">
        <v>31</v>
      </c>
      <c r="I13" t="s">
        <v>2086</v>
      </c>
      <c r="M13" t="s">
        <v>132</v>
      </c>
      <c r="N13" t="s">
        <v>133</v>
      </c>
      <c r="O13" t="s">
        <v>132</v>
      </c>
      <c r="S13">
        <v>144788</v>
      </c>
      <c r="T13" t="s">
        <v>163</v>
      </c>
      <c r="V13" s="57" t="s">
        <v>291</v>
      </c>
    </row>
    <row r="14" spans="3:29" ht="15" customHeight="1" x14ac:dyDescent="0.25">
      <c r="C14" t="s">
        <v>31</v>
      </c>
      <c r="D14" t="s">
        <v>66</v>
      </c>
      <c r="G14" t="s">
        <v>32</v>
      </c>
      <c r="I14" t="s">
        <v>2087</v>
      </c>
      <c r="M14" t="s">
        <v>134</v>
      </c>
      <c r="N14" t="s">
        <v>135</v>
      </c>
      <c r="O14" t="s">
        <v>134</v>
      </c>
      <c r="S14">
        <v>126324</v>
      </c>
      <c r="T14" t="s">
        <v>164</v>
      </c>
      <c r="V14" s="57" t="s">
        <v>2162</v>
      </c>
    </row>
    <row r="15" spans="3:29" x14ac:dyDescent="0.25">
      <c r="C15" t="s">
        <v>32</v>
      </c>
      <c r="D15" t="s">
        <v>67</v>
      </c>
      <c r="G15" t="s">
        <v>22</v>
      </c>
      <c r="I15" t="s">
        <v>2088</v>
      </c>
      <c r="M15" t="s">
        <v>136</v>
      </c>
      <c r="N15" t="s">
        <v>137</v>
      </c>
      <c r="O15" t="s">
        <v>136</v>
      </c>
      <c r="S15">
        <v>105096</v>
      </c>
      <c r="T15" t="s">
        <v>165</v>
      </c>
      <c r="V15" s="57" t="s">
        <v>2163</v>
      </c>
    </row>
    <row r="16" spans="3:29" x14ac:dyDescent="0.25">
      <c r="C16" t="s">
        <v>22</v>
      </c>
      <c r="D16" t="s">
        <v>68</v>
      </c>
      <c r="G16" t="s">
        <v>33</v>
      </c>
      <c r="M16" t="s">
        <v>138</v>
      </c>
      <c r="N16" t="s">
        <v>139</v>
      </c>
      <c r="O16" t="s">
        <v>138</v>
      </c>
      <c r="S16">
        <v>103519</v>
      </c>
      <c r="T16" t="s">
        <v>166</v>
      </c>
      <c r="V16" s="57" t="s">
        <v>292</v>
      </c>
    </row>
    <row r="17" spans="3:22" x14ac:dyDescent="0.25">
      <c r="C17" t="s">
        <v>33</v>
      </c>
      <c r="D17" t="s">
        <v>69</v>
      </c>
      <c r="G17" t="s">
        <v>34</v>
      </c>
      <c r="M17" t="s">
        <v>140</v>
      </c>
      <c r="N17" t="s">
        <v>141</v>
      </c>
      <c r="O17" t="s">
        <v>140</v>
      </c>
      <c r="S17">
        <v>103492</v>
      </c>
      <c r="T17" t="s">
        <v>168</v>
      </c>
      <c r="V17" s="57" t="s">
        <v>2164</v>
      </c>
    </row>
    <row r="18" spans="3:22" x14ac:dyDescent="0.25">
      <c r="C18" t="s">
        <v>34</v>
      </c>
      <c r="D18" t="s">
        <v>70</v>
      </c>
      <c r="G18" t="s">
        <v>35</v>
      </c>
      <c r="M18" t="s">
        <v>142</v>
      </c>
      <c r="N18" t="s">
        <v>143</v>
      </c>
      <c r="O18" t="s">
        <v>142</v>
      </c>
      <c r="S18">
        <v>158789</v>
      </c>
      <c r="T18" t="s">
        <v>170</v>
      </c>
      <c r="V18" s="57" t="s">
        <v>293</v>
      </c>
    </row>
    <row r="19" spans="3:22" x14ac:dyDescent="0.25">
      <c r="C19" t="s">
        <v>35</v>
      </c>
      <c r="D19" t="s">
        <v>71</v>
      </c>
      <c r="G19" t="s">
        <v>21</v>
      </c>
      <c r="M19" t="s">
        <v>144</v>
      </c>
      <c r="N19" t="s">
        <v>145</v>
      </c>
      <c r="O19" t="s">
        <v>144</v>
      </c>
      <c r="S19">
        <v>133959</v>
      </c>
      <c r="T19" t="s">
        <v>171</v>
      </c>
      <c r="V19" s="57" t="s">
        <v>294</v>
      </c>
    </row>
    <row r="20" spans="3:22" x14ac:dyDescent="0.25">
      <c r="C20" t="s">
        <v>21</v>
      </c>
      <c r="D20" t="s">
        <v>71</v>
      </c>
      <c r="G20" t="s">
        <v>36</v>
      </c>
      <c r="M20" t="s">
        <v>146</v>
      </c>
      <c r="N20" t="s">
        <v>147</v>
      </c>
      <c r="O20" t="s">
        <v>146</v>
      </c>
      <c r="S20">
        <v>159521</v>
      </c>
      <c r="T20" t="s">
        <v>172</v>
      </c>
      <c r="V20" s="57" t="s">
        <v>2165</v>
      </c>
    </row>
    <row r="21" spans="3:22" x14ac:dyDescent="0.25">
      <c r="C21" t="s">
        <v>36</v>
      </c>
      <c r="D21" t="s">
        <v>72</v>
      </c>
      <c r="G21" t="s">
        <v>37</v>
      </c>
      <c r="M21" t="s">
        <v>148</v>
      </c>
      <c r="N21" t="s">
        <v>149</v>
      </c>
      <c r="O21" t="s">
        <v>148</v>
      </c>
      <c r="S21">
        <v>181409</v>
      </c>
      <c r="T21" t="s">
        <v>173</v>
      </c>
      <c r="V21" s="57" t="s">
        <v>2166</v>
      </c>
    </row>
    <row r="22" spans="3:22" x14ac:dyDescent="0.25">
      <c r="C22" t="s">
        <v>37</v>
      </c>
      <c r="D22" t="s">
        <v>73</v>
      </c>
      <c r="G22" t="s">
        <v>38</v>
      </c>
      <c r="S22">
        <v>166783</v>
      </c>
      <c r="T22" t="s">
        <v>175</v>
      </c>
      <c r="V22" s="57" t="s">
        <v>295</v>
      </c>
    </row>
    <row r="23" spans="3:22" x14ac:dyDescent="0.25">
      <c r="C23" t="s">
        <v>38</v>
      </c>
      <c r="D23" t="s">
        <v>74</v>
      </c>
      <c r="G23" t="s">
        <v>39</v>
      </c>
      <c r="S23">
        <v>157957</v>
      </c>
      <c r="T23" t="s">
        <v>176</v>
      </c>
      <c r="V23" s="57" t="s">
        <v>2167</v>
      </c>
    </row>
    <row r="24" spans="3:22" x14ac:dyDescent="0.25">
      <c r="C24" t="s">
        <v>39</v>
      </c>
      <c r="D24" t="s">
        <v>75</v>
      </c>
      <c r="G24" t="s">
        <v>40</v>
      </c>
      <c r="S24">
        <v>101547</v>
      </c>
      <c r="T24" t="s">
        <v>178</v>
      </c>
      <c r="V24" s="57" t="s">
        <v>296</v>
      </c>
    </row>
    <row r="25" spans="3:22" x14ac:dyDescent="0.25">
      <c r="C25" t="s">
        <v>40</v>
      </c>
      <c r="D25" t="s">
        <v>76</v>
      </c>
      <c r="G25" t="s">
        <v>41</v>
      </c>
      <c r="S25">
        <v>170393</v>
      </c>
      <c r="T25" t="s">
        <v>179</v>
      </c>
      <c r="V25" s="57" t="s">
        <v>297</v>
      </c>
    </row>
    <row r="26" spans="3:22" x14ac:dyDescent="0.25">
      <c r="C26" t="s">
        <v>41</v>
      </c>
      <c r="D26" t="s">
        <v>77</v>
      </c>
      <c r="G26" t="s">
        <v>42</v>
      </c>
      <c r="S26">
        <v>172529</v>
      </c>
      <c r="T26" t="s">
        <v>181</v>
      </c>
      <c r="V26" s="57" t="s">
        <v>2168</v>
      </c>
    </row>
    <row r="27" spans="3:22" x14ac:dyDescent="0.25">
      <c r="C27" t="s">
        <v>42</v>
      </c>
      <c r="D27" t="s">
        <v>78</v>
      </c>
      <c r="G27" t="s">
        <v>43</v>
      </c>
      <c r="S27">
        <v>144430</v>
      </c>
      <c r="T27" t="s">
        <v>182</v>
      </c>
      <c r="V27" s="57" t="s">
        <v>2169</v>
      </c>
    </row>
    <row r="28" spans="3:22" x14ac:dyDescent="0.25">
      <c r="C28" t="s">
        <v>43</v>
      </c>
      <c r="D28" t="s">
        <v>79</v>
      </c>
      <c r="G28" t="s">
        <v>44</v>
      </c>
      <c r="S28">
        <v>102020</v>
      </c>
      <c r="T28" t="s">
        <v>184</v>
      </c>
      <c r="V28" s="57" t="s">
        <v>298</v>
      </c>
    </row>
    <row r="29" spans="3:22" x14ac:dyDescent="0.25">
      <c r="C29" t="s">
        <v>44</v>
      </c>
      <c r="D29" t="s">
        <v>44</v>
      </c>
      <c r="G29" t="s">
        <v>45</v>
      </c>
      <c r="S29">
        <v>103580</v>
      </c>
      <c r="T29" t="s">
        <v>185</v>
      </c>
      <c r="V29" s="57" t="s">
        <v>299</v>
      </c>
    </row>
    <row r="30" spans="3:22" x14ac:dyDescent="0.25">
      <c r="C30" t="s">
        <v>45</v>
      </c>
      <c r="D30" t="s">
        <v>44</v>
      </c>
      <c r="G30" t="s">
        <v>46</v>
      </c>
      <c r="S30">
        <v>106030</v>
      </c>
      <c r="T30" t="s">
        <v>187</v>
      </c>
      <c r="V30" s="57" t="s">
        <v>300</v>
      </c>
    </row>
    <row r="31" spans="3:22" x14ac:dyDescent="0.25">
      <c r="C31" t="s">
        <v>46</v>
      </c>
      <c r="D31" t="s">
        <v>45</v>
      </c>
      <c r="G31" t="s">
        <v>52</v>
      </c>
      <c r="S31">
        <v>103901</v>
      </c>
      <c r="T31" t="s">
        <v>188</v>
      </c>
      <c r="V31" s="57" t="s">
        <v>301</v>
      </c>
    </row>
    <row r="32" spans="3:22" x14ac:dyDescent="0.25">
      <c r="C32" t="s">
        <v>52</v>
      </c>
      <c r="D32" t="s">
        <v>80</v>
      </c>
      <c r="G32" t="s">
        <v>53</v>
      </c>
      <c r="S32">
        <v>174648</v>
      </c>
      <c r="T32" t="s">
        <v>189</v>
      </c>
      <c r="V32" s="57" t="s">
        <v>302</v>
      </c>
    </row>
    <row r="33" spans="3:22" x14ac:dyDescent="0.25">
      <c r="C33" t="s">
        <v>53</v>
      </c>
      <c r="D33" t="s">
        <v>80</v>
      </c>
      <c r="G33" t="s">
        <v>54</v>
      </c>
      <c r="S33">
        <v>151243</v>
      </c>
      <c r="T33" t="s">
        <v>190</v>
      </c>
      <c r="V33" s="57" t="s">
        <v>303</v>
      </c>
    </row>
    <row r="34" spans="3:22" x14ac:dyDescent="0.25">
      <c r="C34" t="s">
        <v>54</v>
      </c>
      <c r="D34" t="s">
        <v>81</v>
      </c>
      <c r="G34" t="s">
        <v>57</v>
      </c>
      <c r="S34">
        <v>103905</v>
      </c>
      <c r="T34" t="s">
        <v>192</v>
      </c>
      <c r="V34" s="57" t="s">
        <v>2170</v>
      </c>
    </row>
    <row r="35" spans="3:22" x14ac:dyDescent="0.25">
      <c r="D35" t="s">
        <v>81</v>
      </c>
      <c r="G35" t="s">
        <v>56</v>
      </c>
      <c r="S35">
        <v>174248</v>
      </c>
      <c r="T35" t="s">
        <v>193</v>
      </c>
      <c r="V35" s="57" t="s">
        <v>2171</v>
      </c>
    </row>
    <row r="36" spans="3:22" x14ac:dyDescent="0.25">
      <c r="D36" t="s">
        <v>82</v>
      </c>
      <c r="G36" t="s">
        <v>58</v>
      </c>
      <c r="S36">
        <v>103603</v>
      </c>
      <c r="T36" t="s">
        <v>194</v>
      </c>
      <c r="V36" s="57" t="s">
        <v>304</v>
      </c>
    </row>
    <row r="37" spans="3:22" x14ac:dyDescent="0.25">
      <c r="D37" t="s">
        <v>82</v>
      </c>
      <c r="G37" t="s">
        <v>59</v>
      </c>
      <c r="S37">
        <v>175614</v>
      </c>
      <c r="T37" t="s">
        <v>195</v>
      </c>
      <c r="V37" s="57" t="s">
        <v>2172</v>
      </c>
    </row>
    <row r="38" spans="3:22" x14ac:dyDescent="0.25">
      <c r="D38" t="s">
        <v>83</v>
      </c>
      <c r="G38" t="s">
        <v>60</v>
      </c>
      <c r="S38">
        <v>166368</v>
      </c>
      <c r="T38" t="s">
        <v>196</v>
      </c>
      <c r="V38" s="57" t="s">
        <v>2173</v>
      </c>
    </row>
    <row r="39" spans="3:22" x14ac:dyDescent="0.25">
      <c r="D39" t="s">
        <v>83</v>
      </c>
      <c r="G39" t="s">
        <v>61</v>
      </c>
      <c r="S39">
        <v>101013</v>
      </c>
      <c r="T39" t="s">
        <v>198</v>
      </c>
      <c r="V39" s="57" t="s">
        <v>305</v>
      </c>
    </row>
    <row r="40" spans="3:22" x14ac:dyDescent="0.25">
      <c r="D40" t="s">
        <v>84</v>
      </c>
      <c r="G40" t="s">
        <v>62</v>
      </c>
      <c r="S40">
        <v>161597</v>
      </c>
      <c r="T40" t="s">
        <v>199</v>
      </c>
      <c r="V40" s="57" t="s">
        <v>2174</v>
      </c>
    </row>
    <row r="41" spans="3:22" x14ac:dyDescent="0.25">
      <c r="D41" t="s">
        <v>84</v>
      </c>
      <c r="G41" t="s">
        <v>63</v>
      </c>
      <c r="S41">
        <v>113516</v>
      </c>
      <c r="T41" t="s">
        <v>200</v>
      </c>
      <c r="V41" s="57" t="s">
        <v>306</v>
      </c>
    </row>
    <row r="42" spans="3:22" x14ac:dyDescent="0.25">
      <c r="D42" t="s">
        <v>85</v>
      </c>
      <c r="G42" t="s">
        <v>64</v>
      </c>
      <c r="S42">
        <v>178959</v>
      </c>
      <c r="T42" t="s">
        <v>201</v>
      </c>
      <c r="V42" s="57" t="s">
        <v>2175</v>
      </c>
    </row>
    <row r="43" spans="3:22" x14ac:dyDescent="0.25">
      <c r="D43" t="s">
        <v>85</v>
      </c>
      <c r="G43" t="s">
        <v>65</v>
      </c>
      <c r="S43">
        <v>178960</v>
      </c>
      <c r="T43" t="s">
        <v>201</v>
      </c>
      <c r="V43" s="57" t="s">
        <v>307</v>
      </c>
    </row>
    <row r="44" spans="3:22" x14ac:dyDescent="0.25">
      <c r="D44" t="s">
        <v>86</v>
      </c>
      <c r="G44" t="s">
        <v>65</v>
      </c>
      <c r="S44">
        <v>165011</v>
      </c>
      <c r="T44" t="s">
        <v>202</v>
      </c>
      <c r="V44" s="57" t="s">
        <v>2176</v>
      </c>
    </row>
    <row r="45" spans="3:22" x14ac:dyDescent="0.25">
      <c r="D45" t="s">
        <v>86</v>
      </c>
      <c r="G45" t="s">
        <v>66</v>
      </c>
      <c r="S45">
        <v>129970</v>
      </c>
      <c r="T45" t="s">
        <v>203</v>
      </c>
      <c r="V45" s="57" t="s">
        <v>2177</v>
      </c>
    </row>
    <row r="46" spans="3:22" x14ac:dyDescent="0.25">
      <c r="D46" t="s">
        <v>87</v>
      </c>
      <c r="G46" t="s">
        <v>66</v>
      </c>
      <c r="S46">
        <v>103551</v>
      </c>
      <c r="T46" t="s">
        <v>204</v>
      </c>
      <c r="V46" s="57" t="s">
        <v>308</v>
      </c>
    </row>
    <row r="47" spans="3:22" x14ac:dyDescent="0.25">
      <c r="D47" t="s">
        <v>87</v>
      </c>
      <c r="G47" t="s">
        <v>67</v>
      </c>
      <c r="S47">
        <v>168400</v>
      </c>
      <c r="T47" t="s">
        <v>205</v>
      </c>
      <c r="V47" s="57" t="s">
        <v>2178</v>
      </c>
    </row>
    <row r="48" spans="3:22" x14ac:dyDescent="0.25">
      <c r="D48" t="s">
        <v>88</v>
      </c>
      <c r="G48" t="s">
        <v>68</v>
      </c>
      <c r="S48">
        <v>103742</v>
      </c>
      <c r="T48" t="s">
        <v>206</v>
      </c>
      <c r="V48" s="57" t="s">
        <v>309</v>
      </c>
    </row>
    <row r="49" spans="4:22" x14ac:dyDescent="0.25">
      <c r="D49" t="s">
        <v>88</v>
      </c>
      <c r="G49" t="s">
        <v>69</v>
      </c>
      <c r="S49">
        <v>129055</v>
      </c>
      <c r="T49" t="s">
        <v>208</v>
      </c>
      <c r="V49" s="57" t="s">
        <v>310</v>
      </c>
    </row>
    <row r="50" spans="4:22" x14ac:dyDescent="0.25">
      <c r="D50" t="s">
        <v>89</v>
      </c>
      <c r="G50" t="s">
        <v>70</v>
      </c>
      <c r="S50">
        <v>174698</v>
      </c>
      <c r="T50" t="s">
        <v>209</v>
      </c>
      <c r="V50" s="57" t="s">
        <v>2179</v>
      </c>
    </row>
    <row r="51" spans="4:22" x14ac:dyDescent="0.25">
      <c r="D51" t="s">
        <v>89</v>
      </c>
      <c r="G51" t="s">
        <v>71</v>
      </c>
      <c r="S51">
        <v>103511</v>
      </c>
      <c r="T51" t="s">
        <v>210</v>
      </c>
      <c r="V51" s="57" t="s">
        <v>2180</v>
      </c>
    </row>
    <row r="52" spans="4:22" x14ac:dyDescent="0.25">
      <c r="D52" t="s">
        <v>90</v>
      </c>
      <c r="G52" t="s">
        <v>71</v>
      </c>
      <c r="S52">
        <v>173133</v>
      </c>
      <c r="T52" t="s">
        <v>211</v>
      </c>
      <c r="V52" s="57" t="s">
        <v>311</v>
      </c>
    </row>
    <row r="53" spans="4:22" x14ac:dyDescent="0.25">
      <c r="D53" t="s">
        <v>90</v>
      </c>
      <c r="G53" t="s">
        <v>72</v>
      </c>
      <c r="S53">
        <v>148015</v>
      </c>
      <c r="T53" t="s">
        <v>212</v>
      </c>
      <c r="V53" s="57" t="s">
        <v>174</v>
      </c>
    </row>
    <row r="54" spans="4:22" x14ac:dyDescent="0.25">
      <c r="D54" t="s">
        <v>91</v>
      </c>
      <c r="G54" t="s">
        <v>73</v>
      </c>
      <c r="S54">
        <v>179966</v>
      </c>
      <c r="T54" t="s">
        <v>214</v>
      </c>
      <c r="V54" s="57" t="s">
        <v>312</v>
      </c>
    </row>
    <row r="55" spans="4:22" x14ac:dyDescent="0.25">
      <c r="G55" t="s">
        <v>74</v>
      </c>
      <c r="S55">
        <v>165557</v>
      </c>
      <c r="T55" t="s">
        <v>215</v>
      </c>
      <c r="V55" s="57" t="s">
        <v>313</v>
      </c>
    </row>
    <row r="56" spans="4:22" x14ac:dyDescent="0.25">
      <c r="G56" t="s">
        <v>75</v>
      </c>
      <c r="S56">
        <v>103934</v>
      </c>
      <c r="T56" t="s">
        <v>217</v>
      </c>
      <c r="V56" s="57" t="s">
        <v>314</v>
      </c>
    </row>
    <row r="57" spans="4:22" x14ac:dyDescent="0.25">
      <c r="G57" t="s">
        <v>76</v>
      </c>
      <c r="S57">
        <v>102514</v>
      </c>
      <c r="T57" t="s">
        <v>218</v>
      </c>
      <c r="V57" s="57" t="s">
        <v>315</v>
      </c>
    </row>
    <row r="58" spans="4:22" x14ac:dyDescent="0.25">
      <c r="G58" t="s">
        <v>77</v>
      </c>
      <c r="S58">
        <v>181094</v>
      </c>
      <c r="T58" t="s">
        <v>219</v>
      </c>
      <c r="V58" s="57" t="s">
        <v>2181</v>
      </c>
    </row>
    <row r="59" spans="4:22" x14ac:dyDescent="0.25">
      <c r="G59" t="s">
        <v>78</v>
      </c>
      <c r="S59">
        <v>158487</v>
      </c>
      <c r="T59" t="s">
        <v>220</v>
      </c>
      <c r="V59" s="57" t="s">
        <v>2182</v>
      </c>
    </row>
    <row r="60" spans="4:22" x14ac:dyDescent="0.25">
      <c r="G60" t="s">
        <v>79</v>
      </c>
      <c r="S60">
        <v>173462</v>
      </c>
      <c r="T60" t="s">
        <v>221</v>
      </c>
      <c r="V60" s="57" t="s">
        <v>316</v>
      </c>
    </row>
    <row r="61" spans="4:22" x14ac:dyDescent="0.25">
      <c r="G61" t="s">
        <v>44</v>
      </c>
      <c r="S61">
        <v>146993</v>
      </c>
      <c r="T61" t="s">
        <v>222</v>
      </c>
      <c r="V61" s="57" t="s">
        <v>2183</v>
      </c>
    </row>
    <row r="62" spans="4:22" x14ac:dyDescent="0.25">
      <c r="G62" t="s">
        <v>44</v>
      </c>
      <c r="S62">
        <v>172563</v>
      </c>
      <c r="T62" t="s">
        <v>223</v>
      </c>
      <c r="V62" s="57" t="s">
        <v>317</v>
      </c>
    </row>
    <row r="63" spans="4:22" x14ac:dyDescent="0.25">
      <c r="G63" t="s">
        <v>45</v>
      </c>
      <c r="S63">
        <v>140653</v>
      </c>
      <c r="T63" t="s">
        <v>224</v>
      </c>
      <c r="V63" s="57" t="s">
        <v>2184</v>
      </c>
    </row>
    <row r="64" spans="4:22" x14ac:dyDescent="0.25">
      <c r="G64" t="s">
        <v>80</v>
      </c>
      <c r="S64">
        <v>174213</v>
      </c>
      <c r="T64" t="s">
        <v>225</v>
      </c>
      <c r="V64" s="57" t="s">
        <v>156</v>
      </c>
    </row>
    <row r="65" spans="7:22" x14ac:dyDescent="0.25">
      <c r="G65" t="s">
        <v>80</v>
      </c>
      <c r="S65">
        <v>178922</v>
      </c>
      <c r="T65" t="s">
        <v>226</v>
      </c>
      <c r="V65" s="57" t="s">
        <v>318</v>
      </c>
    </row>
    <row r="66" spans="7:22" x14ac:dyDescent="0.25">
      <c r="G66" t="s">
        <v>81</v>
      </c>
      <c r="S66">
        <v>149834</v>
      </c>
      <c r="T66" t="s">
        <v>227</v>
      </c>
      <c r="V66" s="57" t="s">
        <v>319</v>
      </c>
    </row>
    <row r="67" spans="7:22" x14ac:dyDescent="0.25">
      <c r="G67" t="s">
        <v>81</v>
      </c>
      <c r="S67">
        <v>170281</v>
      </c>
      <c r="T67" t="s">
        <v>228</v>
      </c>
      <c r="V67" s="57" t="s">
        <v>320</v>
      </c>
    </row>
    <row r="68" spans="7:22" x14ac:dyDescent="0.25">
      <c r="G68" t="s">
        <v>82</v>
      </c>
      <c r="S68">
        <v>101847</v>
      </c>
      <c r="T68" t="s">
        <v>230</v>
      </c>
      <c r="V68" s="57" t="s">
        <v>2185</v>
      </c>
    </row>
    <row r="69" spans="7:22" x14ac:dyDescent="0.25">
      <c r="G69" t="s">
        <v>82</v>
      </c>
      <c r="S69">
        <v>175011</v>
      </c>
      <c r="T69" t="s">
        <v>231</v>
      </c>
      <c r="V69" s="57" t="s">
        <v>321</v>
      </c>
    </row>
    <row r="70" spans="7:22" x14ac:dyDescent="0.25">
      <c r="G70" t="s">
        <v>83</v>
      </c>
      <c r="S70">
        <v>127959</v>
      </c>
      <c r="T70" t="s">
        <v>232</v>
      </c>
      <c r="V70" s="57" t="s">
        <v>322</v>
      </c>
    </row>
    <row r="71" spans="7:22" x14ac:dyDescent="0.25">
      <c r="G71" t="s">
        <v>83</v>
      </c>
      <c r="S71">
        <v>105045</v>
      </c>
      <c r="T71" t="s">
        <v>234</v>
      </c>
      <c r="V71" s="57" t="s">
        <v>323</v>
      </c>
    </row>
    <row r="72" spans="7:22" x14ac:dyDescent="0.25">
      <c r="G72" t="s">
        <v>84</v>
      </c>
      <c r="S72">
        <v>142542</v>
      </c>
      <c r="T72" t="s">
        <v>235</v>
      </c>
      <c r="V72" s="57" t="s">
        <v>324</v>
      </c>
    </row>
    <row r="73" spans="7:22" x14ac:dyDescent="0.25">
      <c r="G73" t="s">
        <v>84</v>
      </c>
      <c r="S73">
        <v>101778</v>
      </c>
      <c r="T73" t="s">
        <v>236</v>
      </c>
      <c r="V73" s="57" t="s">
        <v>325</v>
      </c>
    </row>
    <row r="74" spans="7:22" x14ac:dyDescent="0.25">
      <c r="G74" t="s">
        <v>85</v>
      </c>
      <c r="S74">
        <v>167584</v>
      </c>
      <c r="T74" t="s">
        <v>238</v>
      </c>
      <c r="V74" s="57" t="s">
        <v>326</v>
      </c>
    </row>
    <row r="75" spans="7:22" x14ac:dyDescent="0.25">
      <c r="G75" t="s">
        <v>85</v>
      </c>
      <c r="S75">
        <v>103514</v>
      </c>
      <c r="T75" t="s">
        <v>239</v>
      </c>
      <c r="V75" s="57" t="s">
        <v>2186</v>
      </c>
    </row>
    <row r="76" spans="7:22" x14ac:dyDescent="0.25">
      <c r="G76" t="s">
        <v>86</v>
      </c>
      <c r="S76">
        <v>121506</v>
      </c>
      <c r="T76" t="s">
        <v>240</v>
      </c>
      <c r="V76" s="57" t="s">
        <v>2187</v>
      </c>
    </row>
    <row r="77" spans="7:22" x14ac:dyDescent="0.25">
      <c r="G77" t="s">
        <v>86</v>
      </c>
      <c r="S77">
        <v>172417</v>
      </c>
      <c r="T77" t="s">
        <v>242</v>
      </c>
      <c r="V77" s="57" t="s">
        <v>327</v>
      </c>
    </row>
    <row r="78" spans="7:22" x14ac:dyDescent="0.25">
      <c r="G78" t="s">
        <v>87</v>
      </c>
      <c r="S78">
        <v>103707</v>
      </c>
      <c r="T78" t="s">
        <v>243</v>
      </c>
      <c r="V78" s="57" t="s">
        <v>328</v>
      </c>
    </row>
    <row r="79" spans="7:22" x14ac:dyDescent="0.25">
      <c r="G79" t="s">
        <v>87</v>
      </c>
      <c r="S79">
        <v>172709</v>
      </c>
      <c r="T79" t="s">
        <v>244</v>
      </c>
      <c r="V79" s="57" t="s">
        <v>2188</v>
      </c>
    </row>
    <row r="80" spans="7:22" x14ac:dyDescent="0.25">
      <c r="G80" t="s">
        <v>88</v>
      </c>
      <c r="S80">
        <v>140749</v>
      </c>
      <c r="T80" t="s">
        <v>246</v>
      </c>
      <c r="V80" s="57" t="s">
        <v>329</v>
      </c>
    </row>
    <row r="81" spans="7:22" x14ac:dyDescent="0.25">
      <c r="G81" t="s">
        <v>88</v>
      </c>
      <c r="S81">
        <v>162478</v>
      </c>
      <c r="T81" t="s">
        <v>247</v>
      </c>
      <c r="V81" s="57" t="s">
        <v>2189</v>
      </c>
    </row>
    <row r="82" spans="7:22" x14ac:dyDescent="0.25">
      <c r="G82" t="s">
        <v>89</v>
      </c>
      <c r="S82">
        <v>103426</v>
      </c>
      <c r="T82" t="s">
        <v>248</v>
      </c>
      <c r="V82" s="57" t="s">
        <v>2190</v>
      </c>
    </row>
    <row r="83" spans="7:22" x14ac:dyDescent="0.25">
      <c r="G83" t="s">
        <v>89</v>
      </c>
      <c r="S83">
        <v>102532</v>
      </c>
      <c r="T83" t="s">
        <v>250</v>
      </c>
      <c r="V83" s="57" t="s">
        <v>330</v>
      </c>
    </row>
    <row r="84" spans="7:22" x14ac:dyDescent="0.25">
      <c r="G84" t="s">
        <v>90</v>
      </c>
      <c r="S84">
        <v>168737</v>
      </c>
      <c r="T84" t="s">
        <v>251</v>
      </c>
      <c r="V84" s="57" t="s">
        <v>332</v>
      </c>
    </row>
    <row r="85" spans="7:22" x14ac:dyDescent="0.25">
      <c r="G85" t="s">
        <v>90</v>
      </c>
      <c r="S85">
        <v>151570</v>
      </c>
      <c r="T85" t="s">
        <v>252</v>
      </c>
      <c r="V85" s="57" t="s">
        <v>2191</v>
      </c>
    </row>
    <row r="86" spans="7:22" x14ac:dyDescent="0.25">
      <c r="G86" t="s">
        <v>91</v>
      </c>
      <c r="S86">
        <v>169754</v>
      </c>
      <c r="T86" t="s">
        <v>253</v>
      </c>
      <c r="V86" s="57" t="s">
        <v>331</v>
      </c>
    </row>
    <row r="87" spans="7:22" x14ac:dyDescent="0.25">
      <c r="G87" t="s">
        <v>93</v>
      </c>
      <c r="S87">
        <v>102892</v>
      </c>
      <c r="T87" t="s">
        <v>254</v>
      </c>
      <c r="V87" s="57" t="s">
        <v>2192</v>
      </c>
    </row>
    <row r="88" spans="7:22" x14ac:dyDescent="0.25">
      <c r="G88" t="s">
        <v>94</v>
      </c>
      <c r="S88">
        <v>101281</v>
      </c>
      <c r="T88" t="s">
        <v>255</v>
      </c>
      <c r="V88" s="57" t="s">
        <v>333</v>
      </c>
    </row>
    <row r="89" spans="7:22" x14ac:dyDescent="0.25">
      <c r="G89" t="s">
        <v>95</v>
      </c>
      <c r="S89">
        <v>103552</v>
      </c>
      <c r="T89" t="s">
        <v>256</v>
      </c>
      <c r="V89" s="57" t="s">
        <v>334</v>
      </c>
    </row>
    <row r="90" spans="7:22" x14ac:dyDescent="0.25">
      <c r="G90" t="s">
        <v>96</v>
      </c>
      <c r="S90">
        <v>143472</v>
      </c>
      <c r="T90" t="s">
        <v>257</v>
      </c>
      <c r="V90" s="57" t="s">
        <v>335</v>
      </c>
    </row>
    <row r="91" spans="7:22" x14ac:dyDescent="0.25">
      <c r="G91" t="s">
        <v>97</v>
      </c>
      <c r="S91">
        <v>106344</v>
      </c>
      <c r="T91" t="s">
        <v>258</v>
      </c>
      <c r="V91" s="57" t="s">
        <v>2193</v>
      </c>
    </row>
    <row r="92" spans="7:22" x14ac:dyDescent="0.25">
      <c r="G92" t="s">
        <v>98</v>
      </c>
      <c r="S92">
        <v>101429</v>
      </c>
      <c r="T92" t="s">
        <v>259</v>
      </c>
      <c r="V92" s="57" t="s">
        <v>2194</v>
      </c>
    </row>
    <row r="93" spans="7:22" x14ac:dyDescent="0.25">
      <c r="G93" t="s">
        <v>99</v>
      </c>
      <c r="S93">
        <v>102991</v>
      </c>
      <c r="T93" t="s">
        <v>261</v>
      </c>
      <c r="V93" s="57" t="s">
        <v>336</v>
      </c>
    </row>
    <row r="94" spans="7:22" x14ac:dyDescent="0.25">
      <c r="G94" t="s">
        <v>79</v>
      </c>
      <c r="S94">
        <v>142606</v>
      </c>
      <c r="T94" t="s">
        <v>262</v>
      </c>
      <c r="V94" s="57" t="s">
        <v>2195</v>
      </c>
    </row>
    <row r="95" spans="7:22" x14ac:dyDescent="0.25">
      <c r="G95" t="s">
        <v>44</v>
      </c>
      <c r="S95">
        <v>165051</v>
      </c>
      <c r="T95" t="s">
        <v>263</v>
      </c>
      <c r="V95" s="57" t="s">
        <v>2196</v>
      </c>
    </row>
    <row r="96" spans="7:22" x14ac:dyDescent="0.25">
      <c r="G96" t="s">
        <v>45</v>
      </c>
      <c r="S96">
        <v>152166</v>
      </c>
      <c r="T96" t="s">
        <v>264</v>
      </c>
      <c r="V96" s="57" t="s">
        <v>337</v>
      </c>
    </row>
    <row r="97" spans="19:22" x14ac:dyDescent="0.25">
      <c r="S97">
        <v>103689</v>
      </c>
      <c r="T97" t="s">
        <v>265</v>
      </c>
      <c r="V97" s="57" t="s">
        <v>2197</v>
      </c>
    </row>
    <row r="98" spans="19:22" x14ac:dyDescent="0.25">
      <c r="S98">
        <v>130280</v>
      </c>
      <c r="T98" t="s">
        <v>266</v>
      </c>
      <c r="V98" s="57" t="s">
        <v>338</v>
      </c>
    </row>
    <row r="99" spans="19:22" x14ac:dyDescent="0.25">
      <c r="S99">
        <v>103600</v>
      </c>
      <c r="T99" t="s">
        <v>267</v>
      </c>
      <c r="V99" s="57" t="s">
        <v>2198</v>
      </c>
    </row>
    <row r="100" spans="19:22" x14ac:dyDescent="0.25">
      <c r="S100">
        <v>165136</v>
      </c>
      <c r="T100" t="s">
        <v>268</v>
      </c>
      <c r="V100" s="57" t="s">
        <v>339</v>
      </c>
    </row>
    <row r="101" spans="19:22" x14ac:dyDescent="0.25">
      <c r="S101">
        <v>108896</v>
      </c>
      <c r="T101" t="s">
        <v>269</v>
      </c>
      <c r="V101" s="57" t="s">
        <v>340</v>
      </c>
    </row>
    <row r="102" spans="19:22" x14ac:dyDescent="0.25">
      <c r="S102">
        <v>180347</v>
      </c>
      <c r="T102" t="s">
        <v>270</v>
      </c>
      <c r="V102" s="57" t="s">
        <v>2199</v>
      </c>
    </row>
    <row r="103" spans="19:22" x14ac:dyDescent="0.25">
      <c r="S103">
        <v>155768</v>
      </c>
      <c r="T103" t="s">
        <v>2689</v>
      </c>
      <c r="V103" s="57" t="s">
        <v>2200</v>
      </c>
    </row>
    <row r="104" spans="19:22" x14ac:dyDescent="0.25">
      <c r="S104">
        <v>101986</v>
      </c>
      <c r="T104" t="s">
        <v>271</v>
      </c>
      <c r="V104" s="57" t="s">
        <v>341</v>
      </c>
    </row>
    <row r="105" spans="19:22" x14ac:dyDescent="0.25">
      <c r="S105">
        <v>103494</v>
      </c>
      <c r="T105" t="s">
        <v>272</v>
      </c>
      <c r="V105" s="57" t="s">
        <v>2201</v>
      </c>
    </row>
    <row r="106" spans="19:22" x14ac:dyDescent="0.25">
      <c r="S106">
        <v>132291</v>
      </c>
      <c r="T106" t="s">
        <v>273</v>
      </c>
      <c r="V106" s="57" t="s">
        <v>2202</v>
      </c>
    </row>
    <row r="107" spans="19:22" x14ac:dyDescent="0.25">
      <c r="S107">
        <v>175186</v>
      </c>
      <c r="T107" t="s">
        <v>274</v>
      </c>
      <c r="V107" s="57" t="s">
        <v>2203</v>
      </c>
    </row>
    <row r="108" spans="19:22" x14ac:dyDescent="0.25">
      <c r="S108">
        <v>170854</v>
      </c>
      <c r="T108" t="s">
        <v>275</v>
      </c>
      <c r="V108" s="57" t="s">
        <v>2204</v>
      </c>
    </row>
    <row r="109" spans="19:22" x14ac:dyDescent="0.25">
      <c r="S109">
        <v>174497</v>
      </c>
      <c r="T109" t="s">
        <v>276</v>
      </c>
      <c r="V109" s="57" t="s">
        <v>2205</v>
      </c>
    </row>
    <row r="110" spans="19:22" x14ac:dyDescent="0.25">
      <c r="S110">
        <v>103482</v>
      </c>
      <c r="T110" t="s">
        <v>277</v>
      </c>
      <c r="V110" s="57" t="s">
        <v>342</v>
      </c>
    </row>
    <row r="111" spans="19:22" x14ac:dyDescent="0.25">
      <c r="S111">
        <v>178415</v>
      </c>
      <c r="T111" t="s">
        <v>278</v>
      </c>
      <c r="V111" s="57" t="s">
        <v>186</v>
      </c>
    </row>
    <row r="112" spans="19:22" x14ac:dyDescent="0.25">
      <c r="S112">
        <v>179634</v>
      </c>
      <c r="T112" t="s">
        <v>279</v>
      </c>
      <c r="V112" s="57" t="s">
        <v>2206</v>
      </c>
    </row>
    <row r="113" spans="19:22" x14ac:dyDescent="0.25">
      <c r="S113">
        <v>178183</v>
      </c>
      <c r="T113" t="s">
        <v>280</v>
      </c>
      <c r="V113" s="57" t="s">
        <v>2207</v>
      </c>
    </row>
    <row r="114" spans="19:22" x14ac:dyDescent="0.25">
      <c r="S114">
        <v>177356</v>
      </c>
      <c r="T114" t="s">
        <v>282</v>
      </c>
      <c r="V114" s="57" t="s">
        <v>2208</v>
      </c>
    </row>
    <row r="115" spans="19:22" x14ac:dyDescent="0.25">
      <c r="S115">
        <v>0</v>
      </c>
      <c r="T115" t="s">
        <v>283</v>
      </c>
      <c r="V115" s="57" t="s">
        <v>2209</v>
      </c>
    </row>
    <row r="116" spans="19:22" x14ac:dyDescent="0.25">
      <c r="S116">
        <v>179193</v>
      </c>
      <c r="T116" t="s">
        <v>2471</v>
      </c>
      <c r="V116" s="57" t="s">
        <v>343</v>
      </c>
    </row>
    <row r="117" spans="19:22" x14ac:dyDescent="0.25">
      <c r="S117">
        <v>179445</v>
      </c>
      <c r="T117" t="s">
        <v>2472</v>
      </c>
      <c r="V117" s="57" t="s">
        <v>2210</v>
      </c>
    </row>
    <row r="118" spans="19:22" x14ac:dyDescent="0.25">
      <c r="S118">
        <v>168786</v>
      </c>
      <c r="T118" t="s">
        <v>2473</v>
      </c>
      <c r="V118" s="57" t="s">
        <v>344</v>
      </c>
    </row>
    <row r="119" spans="19:22" x14ac:dyDescent="0.25">
      <c r="S119">
        <v>181356</v>
      </c>
      <c r="T119" t="s">
        <v>2474</v>
      </c>
      <c r="V119" s="57" t="s">
        <v>345</v>
      </c>
    </row>
    <row r="120" spans="19:22" x14ac:dyDescent="0.25">
      <c r="S120">
        <v>185746</v>
      </c>
      <c r="T120" t="s">
        <v>2475</v>
      </c>
      <c r="V120" s="57" t="s">
        <v>2211</v>
      </c>
    </row>
    <row r="121" spans="19:22" x14ac:dyDescent="0.25">
      <c r="S121">
        <v>160257</v>
      </c>
      <c r="T121" t="s">
        <v>2476</v>
      </c>
      <c r="V121" s="57" t="s">
        <v>346</v>
      </c>
    </row>
    <row r="122" spans="19:22" x14ac:dyDescent="0.25">
      <c r="S122">
        <v>220400</v>
      </c>
      <c r="T122" t="s">
        <v>2477</v>
      </c>
      <c r="V122" s="57" t="s">
        <v>2212</v>
      </c>
    </row>
    <row r="123" spans="19:22" x14ac:dyDescent="0.25">
      <c r="S123">
        <v>100680</v>
      </c>
      <c r="T123" t="s">
        <v>153</v>
      </c>
      <c r="V123" s="57" t="s">
        <v>347</v>
      </c>
    </row>
    <row r="124" spans="19:22" x14ac:dyDescent="0.25">
      <c r="S124">
        <v>104823</v>
      </c>
      <c r="T124" t="s">
        <v>154</v>
      </c>
      <c r="V124" s="57" t="s">
        <v>348</v>
      </c>
    </row>
    <row r="125" spans="19:22" x14ac:dyDescent="0.25">
      <c r="S125">
        <v>164553</v>
      </c>
      <c r="T125" t="s">
        <v>2478</v>
      </c>
      <c r="V125" s="57" t="s">
        <v>2213</v>
      </c>
    </row>
    <row r="126" spans="19:22" x14ac:dyDescent="0.25">
      <c r="S126">
        <v>187460</v>
      </c>
      <c r="T126" t="s">
        <v>2479</v>
      </c>
      <c r="V126" s="57" t="s">
        <v>349</v>
      </c>
    </row>
    <row r="127" spans="19:22" x14ac:dyDescent="0.25">
      <c r="S127">
        <v>182634</v>
      </c>
      <c r="T127" t="s">
        <v>2480</v>
      </c>
      <c r="V127" s="57" t="s">
        <v>350</v>
      </c>
    </row>
    <row r="128" spans="19:22" x14ac:dyDescent="0.25">
      <c r="S128">
        <v>169469</v>
      </c>
      <c r="T128" t="s">
        <v>157</v>
      </c>
      <c r="V128" s="57" t="s">
        <v>351</v>
      </c>
    </row>
    <row r="129" spans="19:22" x14ac:dyDescent="0.25">
      <c r="S129">
        <v>188382</v>
      </c>
      <c r="T129" t="s">
        <v>2481</v>
      </c>
      <c r="V129" s="57" t="s">
        <v>2214</v>
      </c>
    </row>
    <row r="130" spans="19:22" x14ac:dyDescent="0.25">
      <c r="S130">
        <v>105198</v>
      </c>
      <c r="T130" t="s">
        <v>2482</v>
      </c>
      <c r="V130" s="57" t="s">
        <v>352</v>
      </c>
    </row>
    <row r="131" spans="19:22" x14ac:dyDescent="0.25">
      <c r="S131">
        <v>102037</v>
      </c>
      <c r="T131" t="s">
        <v>2483</v>
      </c>
      <c r="V131" s="57" t="s">
        <v>353</v>
      </c>
    </row>
    <row r="132" spans="19:22" x14ac:dyDescent="0.25">
      <c r="S132">
        <v>176848</v>
      </c>
      <c r="T132" t="s">
        <v>2484</v>
      </c>
      <c r="V132" s="57" t="s">
        <v>354</v>
      </c>
    </row>
    <row r="133" spans="19:22" x14ac:dyDescent="0.25">
      <c r="S133">
        <v>179939</v>
      </c>
      <c r="T133" t="s">
        <v>158</v>
      </c>
      <c r="V133" s="57" t="s">
        <v>2215</v>
      </c>
    </row>
    <row r="134" spans="19:22" x14ac:dyDescent="0.25">
      <c r="S134">
        <v>120436</v>
      </c>
      <c r="T134" t="s">
        <v>159</v>
      </c>
      <c r="V134" s="57" t="s">
        <v>2216</v>
      </c>
    </row>
    <row r="135" spans="19:22" x14ac:dyDescent="0.25">
      <c r="S135">
        <v>123888</v>
      </c>
      <c r="T135" t="s">
        <v>160</v>
      </c>
      <c r="V135" s="57" t="s">
        <v>2217</v>
      </c>
    </row>
    <row r="136" spans="19:22" x14ac:dyDescent="0.25">
      <c r="S136">
        <v>104992</v>
      </c>
      <c r="T136" t="s">
        <v>2485</v>
      </c>
      <c r="V136" s="57" t="s">
        <v>2218</v>
      </c>
    </row>
    <row r="137" spans="19:22" x14ac:dyDescent="0.25">
      <c r="S137">
        <v>162230</v>
      </c>
      <c r="T137" t="s">
        <v>2486</v>
      </c>
      <c r="V137" s="57" t="s">
        <v>355</v>
      </c>
    </row>
    <row r="138" spans="19:22" x14ac:dyDescent="0.25">
      <c r="S138">
        <v>102626</v>
      </c>
      <c r="T138" t="s">
        <v>2487</v>
      </c>
      <c r="V138" s="57" t="s">
        <v>2219</v>
      </c>
    </row>
    <row r="139" spans="19:22" x14ac:dyDescent="0.25">
      <c r="S139">
        <v>144519</v>
      </c>
      <c r="T139" t="s">
        <v>2488</v>
      </c>
      <c r="V139" s="57" t="s">
        <v>356</v>
      </c>
    </row>
    <row r="140" spans="19:22" x14ac:dyDescent="0.25">
      <c r="S140">
        <v>144788</v>
      </c>
      <c r="T140" t="s">
        <v>2489</v>
      </c>
      <c r="V140" s="57" t="s">
        <v>2220</v>
      </c>
    </row>
    <row r="141" spans="19:22" x14ac:dyDescent="0.25">
      <c r="S141">
        <v>188273</v>
      </c>
      <c r="T141" t="s">
        <v>2490</v>
      </c>
      <c r="V141" s="57" t="s">
        <v>357</v>
      </c>
    </row>
    <row r="142" spans="19:22" x14ac:dyDescent="0.25">
      <c r="S142">
        <v>126324</v>
      </c>
      <c r="T142" t="s">
        <v>164</v>
      </c>
      <c r="V142" s="57" t="s">
        <v>2221</v>
      </c>
    </row>
    <row r="143" spans="19:22" x14ac:dyDescent="0.25">
      <c r="S143">
        <v>141090</v>
      </c>
      <c r="T143" t="s">
        <v>2491</v>
      </c>
      <c r="V143" s="57" t="s">
        <v>358</v>
      </c>
    </row>
    <row r="144" spans="19:22" x14ac:dyDescent="0.25">
      <c r="S144">
        <v>105096</v>
      </c>
      <c r="T144" t="s">
        <v>2492</v>
      </c>
      <c r="V144" s="57" t="s">
        <v>359</v>
      </c>
    </row>
    <row r="145" spans="19:22" x14ac:dyDescent="0.25">
      <c r="S145">
        <v>103492</v>
      </c>
      <c r="T145" t="s">
        <v>2493</v>
      </c>
      <c r="V145" s="57" t="s">
        <v>2222</v>
      </c>
    </row>
    <row r="146" spans="19:22" x14ac:dyDescent="0.25">
      <c r="S146">
        <v>158789</v>
      </c>
      <c r="T146" t="s">
        <v>170</v>
      </c>
      <c r="V146" s="57" t="s">
        <v>360</v>
      </c>
    </row>
    <row r="147" spans="19:22" x14ac:dyDescent="0.25">
      <c r="S147">
        <v>152454</v>
      </c>
      <c r="T147" t="s">
        <v>2494</v>
      </c>
      <c r="V147" s="57" t="s">
        <v>2223</v>
      </c>
    </row>
    <row r="148" spans="19:22" x14ac:dyDescent="0.25">
      <c r="S148">
        <v>159521</v>
      </c>
      <c r="T148" t="s">
        <v>172</v>
      </c>
      <c r="V148" s="57" t="s">
        <v>361</v>
      </c>
    </row>
    <row r="149" spans="19:22" x14ac:dyDescent="0.25">
      <c r="S149">
        <v>181409</v>
      </c>
      <c r="T149" t="s">
        <v>173</v>
      </c>
      <c r="V149" s="57" t="s">
        <v>362</v>
      </c>
    </row>
    <row r="150" spans="19:22" x14ac:dyDescent="0.25">
      <c r="S150">
        <v>166783</v>
      </c>
      <c r="T150" t="s">
        <v>175</v>
      </c>
      <c r="V150" s="57" t="s">
        <v>2224</v>
      </c>
    </row>
    <row r="151" spans="19:22" x14ac:dyDescent="0.25">
      <c r="S151">
        <v>157957</v>
      </c>
      <c r="T151" t="s">
        <v>2495</v>
      </c>
      <c r="V151" s="57" t="s">
        <v>363</v>
      </c>
    </row>
    <row r="152" spans="19:22" x14ac:dyDescent="0.25">
      <c r="S152">
        <v>101547</v>
      </c>
      <c r="T152" t="s">
        <v>178</v>
      </c>
      <c r="V152" s="57" t="s">
        <v>364</v>
      </c>
    </row>
    <row r="153" spans="19:22" x14ac:dyDescent="0.25">
      <c r="S153">
        <v>170393</v>
      </c>
      <c r="T153" t="s">
        <v>2496</v>
      </c>
      <c r="V153" s="57" t="s">
        <v>365</v>
      </c>
    </row>
    <row r="154" spans="19:22" x14ac:dyDescent="0.25">
      <c r="S154">
        <v>172529</v>
      </c>
      <c r="T154" t="s">
        <v>181</v>
      </c>
      <c r="V154" s="57" t="s">
        <v>366</v>
      </c>
    </row>
    <row r="155" spans="19:22" x14ac:dyDescent="0.25">
      <c r="S155">
        <v>183457</v>
      </c>
      <c r="T155" t="s">
        <v>2497</v>
      </c>
      <c r="V155" s="57" t="s">
        <v>367</v>
      </c>
    </row>
    <row r="156" spans="19:22" x14ac:dyDescent="0.25">
      <c r="S156">
        <v>175211</v>
      </c>
      <c r="T156" t="s">
        <v>2498</v>
      </c>
      <c r="V156" s="57" t="s">
        <v>368</v>
      </c>
    </row>
    <row r="157" spans="19:22" x14ac:dyDescent="0.25">
      <c r="S157">
        <v>102020</v>
      </c>
      <c r="T157" t="s">
        <v>184</v>
      </c>
      <c r="V157" s="57" t="s">
        <v>2225</v>
      </c>
    </row>
    <row r="158" spans="19:22" x14ac:dyDescent="0.25">
      <c r="S158">
        <v>103580</v>
      </c>
      <c r="T158" t="s">
        <v>2499</v>
      </c>
      <c r="V158" s="57" t="s">
        <v>369</v>
      </c>
    </row>
    <row r="159" spans="19:22" x14ac:dyDescent="0.25">
      <c r="S159">
        <v>106030</v>
      </c>
      <c r="T159" t="s">
        <v>187</v>
      </c>
      <c r="V159" s="57" t="s">
        <v>370</v>
      </c>
    </row>
    <row r="160" spans="19:22" x14ac:dyDescent="0.25">
      <c r="S160">
        <v>182733</v>
      </c>
      <c r="T160" t="s">
        <v>2500</v>
      </c>
      <c r="V160" s="57" t="s">
        <v>2226</v>
      </c>
    </row>
    <row r="161" spans="19:22" x14ac:dyDescent="0.25">
      <c r="S161">
        <v>190622</v>
      </c>
      <c r="T161" t="s">
        <v>2501</v>
      </c>
      <c r="V161" s="57" t="s">
        <v>371</v>
      </c>
    </row>
    <row r="162" spans="19:22" x14ac:dyDescent="0.25">
      <c r="S162">
        <v>127560</v>
      </c>
      <c r="T162" t="s">
        <v>2502</v>
      </c>
      <c r="V162" s="57" t="s">
        <v>372</v>
      </c>
    </row>
    <row r="163" spans="19:22" x14ac:dyDescent="0.25">
      <c r="S163">
        <v>103901</v>
      </c>
      <c r="T163" t="s">
        <v>2503</v>
      </c>
      <c r="V163" s="57" t="s">
        <v>373</v>
      </c>
    </row>
    <row r="164" spans="19:22" x14ac:dyDescent="0.25">
      <c r="S164">
        <v>169977</v>
      </c>
      <c r="T164" t="s">
        <v>2504</v>
      </c>
      <c r="V164" s="57" t="s">
        <v>374</v>
      </c>
    </row>
    <row r="165" spans="19:22" x14ac:dyDescent="0.25">
      <c r="S165">
        <v>187592</v>
      </c>
      <c r="T165" t="s">
        <v>2505</v>
      </c>
      <c r="V165" s="57" t="s">
        <v>375</v>
      </c>
    </row>
    <row r="166" spans="19:22" x14ac:dyDescent="0.25">
      <c r="S166">
        <v>174648</v>
      </c>
      <c r="T166" t="s">
        <v>189</v>
      </c>
      <c r="V166" s="57" t="s">
        <v>376</v>
      </c>
    </row>
    <row r="167" spans="19:22" x14ac:dyDescent="0.25">
      <c r="S167">
        <v>151243</v>
      </c>
      <c r="T167" t="s">
        <v>190</v>
      </c>
      <c r="V167" s="57" t="s">
        <v>377</v>
      </c>
    </row>
    <row r="168" spans="19:22" x14ac:dyDescent="0.25">
      <c r="S168">
        <v>103905</v>
      </c>
      <c r="T168" t="s">
        <v>2506</v>
      </c>
      <c r="V168" s="57" t="s">
        <v>378</v>
      </c>
    </row>
    <row r="169" spans="19:22" x14ac:dyDescent="0.25">
      <c r="S169">
        <v>189315</v>
      </c>
      <c r="T169" t="s">
        <v>2507</v>
      </c>
      <c r="V169" s="57" t="s">
        <v>379</v>
      </c>
    </row>
    <row r="170" spans="19:22" x14ac:dyDescent="0.25">
      <c r="S170">
        <v>189600</v>
      </c>
      <c r="T170" t="s">
        <v>2508</v>
      </c>
      <c r="V170" s="57" t="s">
        <v>380</v>
      </c>
    </row>
    <row r="171" spans="19:22" x14ac:dyDescent="0.25">
      <c r="S171">
        <v>175498</v>
      </c>
      <c r="T171" t="s">
        <v>2509</v>
      </c>
      <c r="V171" s="57" t="s">
        <v>2227</v>
      </c>
    </row>
    <row r="172" spans="19:22" x14ac:dyDescent="0.25">
      <c r="S172">
        <v>187086</v>
      </c>
      <c r="T172" t="s">
        <v>2510</v>
      </c>
      <c r="V172" s="57" t="s">
        <v>2228</v>
      </c>
    </row>
    <row r="173" spans="19:22" x14ac:dyDescent="0.25">
      <c r="S173">
        <v>113483</v>
      </c>
      <c r="T173" t="s">
        <v>2511</v>
      </c>
      <c r="V173" s="57" t="s">
        <v>2229</v>
      </c>
    </row>
    <row r="174" spans="19:22" x14ac:dyDescent="0.25">
      <c r="S174">
        <v>181084</v>
      </c>
      <c r="T174" t="s">
        <v>2512</v>
      </c>
      <c r="V174" s="57" t="s">
        <v>2230</v>
      </c>
    </row>
    <row r="175" spans="19:22" x14ac:dyDescent="0.25">
      <c r="S175">
        <v>188054</v>
      </c>
      <c r="T175" t="s">
        <v>2513</v>
      </c>
      <c r="V175" s="57" t="s">
        <v>2231</v>
      </c>
    </row>
    <row r="176" spans="19:22" x14ac:dyDescent="0.25">
      <c r="S176">
        <v>174248</v>
      </c>
      <c r="T176" t="s">
        <v>193</v>
      </c>
      <c r="V176" s="57" t="s">
        <v>2232</v>
      </c>
    </row>
    <row r="177" spans="19:22" x14ac:dyDescent="0.25">
      <c r="S177">
        <v>185717</v>
      </c>
      <c r="T177" t="s">
        <v>2514</v>
      </c>
      <c r="V177" s="57" t="s">
        <v>381</v>
      </c>
    </row>
    <row r="178" spans="19:22" x14ac:dyDescent="0.25">
      <c r="S178">
        <v>186708</v>
      </c>
      <c r="T178" t="s">
        <v>2515</v>
      </c>
      <c r="V178" s="57" t="s">
        <v>382</v>
      </c>
    </row>
    <row r="179" spans="19:22" x14ac:dyDescent="0.25">
      <c r="S179">
        <v>187297</v>
      </c>
      <c r="T179" t="s">
        <v>2516</v>
      </c>
      <c r="V179" s="57" t="s">
        <v>383</v>
      </c>
    </row>
    <row r="180" spans="19:22" x14ac:dyDescent="0.25">
      <c r="S180">
        <v>183474</v>
      </c>
      <c r="T180" t="s">
        <v>2517</v>
      </c>
      <c r="V180" s="57" t="s">
        <v>2233</v>
      </c>
    </row>
    <row r="181" spans="19:22" x14ac:dyDescent="0.25">
      <c r="S181">
        <v>180059</v>
      </c>
      <c r="T181" t="s">
        <v>2518</v>
      </c>
      <c r="V181" s="57" t="s">
        <v>2234</v>
      </c>
    </row>
    <row r="182" spans="19:22" x14ac:dyDescent="0.25">
      <c r="S182">
        <v>175614</v>
      </c>
      <c r="T182" t="s">
        <v>195</v>
      </c>
      <c r="V182" s="57" t="s">
        <v>384</v>
      </c>
    </row>
    <row r="183" spans="19:22" x14ac:dyDescent="0.25">
      <c r="S183">
        <v>175444</v>
      </c>
      <c r="T183" t="s">
        <v>2519</v>
      </c>
      <c r="V183" s="57" t="s">
        <v>183</v>
      </c>
    </row>
    <row r="184" spans="19:22" x14ac:dyDescent="0.25">
      <c r="S184">
        <v>166368</v>
      </c>
      <c r="T184" t="s">
        <v>2520</v>
      </c>
      <c r="V184" s="57" t="s">
        <v>2235</v>
      </c>
    </row>
    <row r="185" spans="19:22" x14ac:dyDescent="0.25">
      <c r="S185">
        <v>101013</v>
      </c>
      <c r="T185" t="s">
        <v>198</v>
      </c>
      <c r="V185" s="57" t="s">
        <v>385</v>
      </c>
    </row>
    <row r="186" spans="19:22" x14ac:dyDescent="0.25">
      <c r="S186">
        <v>190224</v>
      </c>
      <c r="T186" t="s">
        <v>2521</v>
      </c>
      <c r="V186" s="57" t="s">
        <v>386</v>
      </c>
    </row>
    <row r="187" spans="19:22" x14ac:dyDescent="0.25">
      <c r="S187">
        <v>136913</v>
      </c>
      <c r="T187" t="s">
        <v>2522</v>
      </c>
      <c r="V187" s="57" t="s">
        <v>2236</v>
      </c>
    </row>
    <row r="188" spans="19:22" x14ac:dyDescent="0.25">
      <c r="S188">
        <v>113516</v>
      </c>
      <c r="T188" t="s">
        <v>200</v>
      </c>
      <c r="V188" s="57" t="s">
        <v>387</v>
      </c>
    </row>
    <row r="189" spans="19:22" x14ac:dyDescent="0.25">
      <c r="S189">
        <v>178959</v>
      </c>
      <c r="T189" t="s">
        <v>2523</v>
      </c>
      <c r="V189" s="57" t="s">
        <v>388</v>
      </c>
    </row>
    <row r="190" spans="19:22" x14ac:dyDescent="0.25">
      <c r="S190">
        <v>165011</v>
      </c>
      <c r="T190" t="s">
        <v>2524</v>
      </c>
      <c r="V190" s="57" t="s">
        <v>2237</v>
      </c>
    </row>
    <row r="191" spans="19:22" x14ac:dyDescent="0.25">
      <c r="S191">
        <v>184643</v>
      </c>
      <c r="T191" t="s">
        <v>2525</v>
      </c>
      <c r="V191" s="57" t="s">
        <v>167</v>
      </c>
    </row>
    <row r="192" spans="19:22" x14ac:dyDescent="0.25">
      <c r="S192">
        <v>129970</v>
      </c>
      <c r="T192" t="s">
        <v>203</v>
      </c>
      <c r="V192" s="57" t="s">
        <v>2238</v>
      </c>
    </row>
    <row r="193" spans="19:22" x14ac:dyDescent="0.25">
      <c r="S193">
        <v>103551</v>
      </c>
      <c r="T193" t="s">
        <v>2526</v>
      </c>
      <c r="V193" s="57" t="s">
        <v>389</v>
      </c>
    </row>
    <row r="194" spans="19:22" x14ac:dyDescent="0.25">
      <c r="S194">
        <v>100714</v>
      </c>
      <c r="T194" t="s">
        <v>2527</v>
      </c>
      <c r="V194" s="57" t="s">
        <v>390</v>
      </c>
    </row>
    <row r="195" spans="19:22" x14ac:dyDescent="0.25">
      <c r="S195">
        <v>168400</v>
      </c>
      <c r="T195" t="s">
        <v>205</v>
      </c>
      <c r="V195" s="57" t="s">
        <v>2239</v>
      </c>
    </row>
    <row r="196" spans="19:22" x14ac:dyDescent="0.25">
      <c r="S196">
        <v>103742</v>
      </c>
      <c r="T196" t="s">
        <v>2528</v>
      </c>
      <c r="V196" s="57" t="s">
        <v>391</v>
      </c>
    </row>
    <row r="197" spans="19:22" x14ac:dyDescent="0.25">
      <c r="S197">
        <v>129055</v>
      </c>
      <c r="T197" t="s">
        <v>208</v>
      </c>
      <c r="V197" s="57" t="s">
        <v>392</v>
      </c>
    </row>
    <row r="198" spans="19:22" x14ac:dyDescent="0.25">
      <c r="S198">
        <v>190497</v>
      </c>
      <c r="T198" t="s">
        <v>2529</v>
      </c>
      <c r="V198" s="57" t="s">
        <v>2240</v>
      </c>
    </row>
    <row r="199" spans="19:22" x14ac:dyDescent="0.25">
      <c r="S199">
        <v>172287</v>
      </c>
      <c r="T199" t="s">
        <v>2530</v>
      </c>
      <c r="V199" s="57" t="s">
        <v>2241</v>
      </c>
    </row>
    <row r="200" spans="19:22" x14ac:dyDescent="0.25">
      <c r="S200">
        <v>180679</v>
      </c>
      <c r="T200" t="s">
        <v>2531</v>
      </c>
      <c r="V200" s="57" t="s">
        <v>2242</v>
      </c>
    </row>
    <row r="201" spans="19:22" x14ac:dyDescent="0.25">
      <c r="S201">
        <v>176996</v>
      </c>
      <c r="T201" t="s">
        <v>2532</v>
      </c>
      <c r="V201" s="57" t="s">
        <v>393</v>
      </c>
    </row>
    <row r="202" spans="19:22" x14ac:dyDescent="0.25">
      <c r="S202">
        <v>177862</v>
      </c>
      <c r="T202" t="s">
        <v>2533</v>
      </c>
      <c r="V202" s="57" t="s">
        <v>394</v>
      </c>
    </row>
    <row r="203" spans="19:22" x14ac:dyDescent="0.25">
      <c r="S203">
        <v>103511</v>
      </c>
      <c r="T203" t="s">
        <v>2534</v>
      </c>
      <c r="V203" s="57" t="s">
        <v>395</v>
      </c>
    </row>
    <row r="204" spans="19:22" x14ac:dyDescent="0.25">
      <c r="S204">
        <v>104132</v>
      </c>
      <c r="T204" t="s">
        <v>2535</v>
      </c>
      <c r="V204" s="57" t="s">
        <v>396</v>
      </c>
    </row>
    <row r="205" spans="19:22" x14ac:dyDescent="0.25">
      <c r="S205">
        <v>173133</v>
      </c>
      <c r="T205" t="s">
        <v>2536</v>
      </c>
      <c r="V205" s="57" t="s">
        <v>2243</v>
      </c>
    </row>
    <row r="206" spans="19:22" x14ac:dyDescent="0.25">
      <c r="S206">
        <v>148015</v>
      </c>
      <c r="T206" t="s">
        <v>212</v>
      </c>
      <c r="V206" s="57" t="s">
        <v>2244</v>
      </c>
    </row>
    <row r="207" spans="19:22" x14ac:dyDescent="0.25">
      <c r="S207">
        <v>188817</v>
      </c>
      <c r="T207" t="s">
        <v>2537</v>
      </c>
      <c r="V207" s="57" t="s">
        <v>397</v>
      </c>
    </row>
    <row r="208" spans="19:22" x14ac:dyDescent="0.25">
      <c r="S208">
        <v>179966</v>
      </c>
      <c r="T208" t="s">
        <v>214</v>
      </c>
      <c r="V208" s="57" t="s">
        <v>398</v>
      </c>
    </row>
    <row r="209" spans="19:22" x14ac:dyDescent="0.25">
      <c r="S209">
        <v>158616</v>
      </c>
      <c r="T209" t="s">
        <v>2538</v>
      </c>
      <c r="V209" s="57" t="s">
        <v>399</v>
      </c>
    </row>
    <row r="210" spans="19:22" x14ac:dyDescent="0.25">
      <c r="S210">
        <v>181309</v>
      </c>
      <c r="T210" t="s">
        <v>2539</v>
      </c>
      <c r="V210" s="57" t="s">
        <v>400</v>
      </c>
    </row>
    <row r="211" spans="19:22" x14ac:dyDescent="0.25">
      <c r="S211">
        <v>165557</v>
      </c>
      <c r="T211" t="s">
        <v>215</v>
      </c>
      <c r="V211" s="57" t="s">
        <v>2245</v>
      </c>
    </row>
    <row r="212" spans="19:22" x14ac:dyDescent="0.25">
      <c r="S212">
        <v>103934</v>
      </c>
      <c r="T212" t="s">
        <v>2540</v>
      </c>
      <c r="V212" s="57" t="s">
        <v>401</v>
      </c>
    </row>
    <row r="213" spans="19:22" x14ac:dyDescent="0.25">
      <c r="S213">
        <v>186748</v>
      </c>
      <c r="T213" t="s">
        <v>2541</v>
      </c>
      <c r="V213" s="57" t="s">
        <v>2246</v>
      </c>
    </row>
    <row r="214" spans="19:22" x14ac:dyDescent="0.25">
      <c r="S214">
        <v>103709</v>
      </c>
      <c r="T214" t="s">
        <v>2542</v>
      </c>
      <c r="V214" s="57" t="s">
        <v>2247</v>
      </c>
    </row>
    <row r="215" spans="19:22" x14ac:dyDescent="0.25">
      <c r="S215">
        <v>172033</v>
      </c>
      <c r="T215" t="s">
        <v>2543</v>
      </c>
      <c r="V215" s="57" t="s">
        <v>402</v>
      </c>
    </row>
    <row r="216" spans="19:22" x14ac:dyDescent="0.25">
      <c r="S216">
        <v>187775</v>
      </c>
      <c r="T216" t="s">
        <v>2544</v>
      </c>
      <c r="V216" s="57" t="s">
        <v>403</v>
      </c>
    </row>
    <row r="217" spans="19:22" x14ac:dyDescent="0.25">
      <c r="S217">
        <v>141162</v>
      </c>
      <c r="T217" t="s">
        <v>2545</v>
      </c>
      <c r="V217" s="57" t="s">
        <v>404</v>
      </c>
    </row>
    <row r="218" spans="19:22" x14ac:dyDescent="0.25">
      <c r="S218">
        <v>186906</v>
      </c>
      <c r="T218" t="s">
        <v>2546</v>
      </c>
      <c r="V218" s="57" t="s">
        <v>405</v>
      </c>
    </row>
    <row r="219" spans="19:22" x14ac:dyDescent="0.25">
      <c r="S219">
        <v>168326</v>
      </c>
      <c r="T219" t="s">
        <v>2547</v>
      </c>
      <c r="V219" s="57" t="s">
        <v>2248</v>
      </c>
    </row>
    <row r="220" spans="19:22" x14ac:dyDescent="0.25">
      <c r="S220">
        <v>162458</v>
      </c>
      <c r="T220" t="s">
        <v>2548</v>
      </c>
      <c r="V220" s="57" t="s">
        <v>406</v>
      </c>
    </row>
    <row r="221" spans="19:22" x14ac:dyDescent="0.25">
      <c r="S221">
        <v>109047</v>
      </c>
      <c r="T221" t="s">
        <v>2549</v>
      </c>
      <c r="V221" s="57" t="s">
        <v>407</v>
      </c>
    </row>
    <row r="222" spans="19:22" x14ac:dyDescent="0.25">
      <c r="S222">
        <v>174965</v>
      </c>
      <c r="T222" t="s">
        <v>2550</v>
      </c>
      <c r="V222" s="57" t="s">
        <v>408</v>
      </c>
    </row>
    <row r="223" spans="19:22" x14ac:dyDescent="0.25">
      <c r="S223">
        <v>185609</v>
      </c>
      <c r="T223" t="s">
        <v>2551</v>
      </c>
      <c r="V223" s="57" t="s">
        <v>409</v>
      </c>
    </row>
    <row r="224" spans="19:22" x14ac:dyDescent="0.25">
      <c r="S224">
        <v>165840</v>
      </c>
      <c r="T224" t="s">
        <v>2552</v>
      </c>
      <c r="V224" s="57" t="s">
        <v>410</v>
      </c>
    </row>
    <row r="225" spans="19:22" x14ac:dyDescent="0.25">
      <c r="S225">
        <v>181094</v>
      </c>
      <c r="T225" t="s">
        <v>219</v>
      </c>
      <c r="V225" s="57" t="s">
        <v>411</v>
      </c>
    </row>
    <row r="226" spans="19:22" x14ac:dyDescent="0.25">
      <c r="S226">
        <v>187384</v>
      </c>
      <c r="T226" t="s">
        <v>2553</v>
      </c>
      <c r="V226" s="57" t="s">
        <v>412</v>
      </c>
    </row>
    <row r="227" spans="19:22" x14ac:dyDescent="0.25">
      <c r="S227">
        <v>185918</v>
      </c>
      <c r="T227" t="s">
        <v>2554</v>
      </c>
      <c r="V227" s="57" t="s">
        <v>413</v>
      </c>
    </row>
    <row r="228" spans="19:22" x14ac:dyDescent="0.25">
      <c r="S228">
        <v>173462</v>
      </c>
      <c r="T228" t="s">
        <v>2555</v>
      </c>
      <c r="V228" s="57" t="s">
        <v>414</v>
      </c>
    </row>
    <row r="229" spans="19:22" x14ac:dyDescent="0.25">
      <c r="S229">
        <v>184365</v>
      </c>
      <c r="T229" t="s">
        <v>2556</v>
      </c>
      <c r="V229" s="57" t="s">
        <v>415</v>
      </c>
    </row>
    <row r="230" spans="19:22" x14ac:dyDescent="0.25">
      <c r="S230">
        <v>158965</v>
      </c>
      <c r="T230" t="s">
        <v>2557</v>
      </c>
      <c r="V230" s="57" t="s">
        <v>169</v>
      </c>
    </row>
    <row r="231" spans="19:22" x14ac:dyDescent="0.25">
      <c r="S231">
        <v>187815</v>
      </c>
      <c r="T231" t="s">
        <v>2558</v>
      </c>
      <c r="V231" s="57" t="s">
        <v>416</v>
      </c>
    </row>
    <row r="232" spans="19:22" x14ac:dyDescent="0.25">
      <c r="S232">
        <v>176046</v>
      </c>
      <c r="T232" t="s">
        <v>2559</v>
      </c>
      <c r="V232" s="57" t="s">
        <v>2249</v>
      </c>
    </row>
    <row r="233" spans="19:22" x14ac:dyDescent="0.25">
      <c r="S233">
        <v>172563</v>
      </c>
      <c r="T233" t="s">
        <v>2560</v>
      </c>
      <c r="V233" s="57" t="s">
        <v>2250</v>
      </c>
    </row>
    <row r="234" spans="19:22" x14ac:dyDescent="0.25">
      <c r="S234">
        <v>184888</v>
      </c>
      <c r="T234" t="s">
        <v>2561</v>
      </c>
      <c r="V234" s="57" t="s">
        <v>2251</v>
      </c>
    </row>
    <row r="235" spans="19:22" x14ac:dyDescent="0.25">
      <c r="S235">
        <v>183326</v>
      </c>
      <c r="T235" t="s">
        <v>2562</v>
      </c>
      <c r="V235" s="57" t="s">
        <v>2252</v>
      </c>
    </row>
    <row r="236" spans="19:22" x14ac:dyDescent="0.25">
      <c r="S236">
        <v>184276</v>
      </c>
      <c r="T236" t="s">
        <v>2563</v>
      </c>
      <c r="V236" s="57" t="s">
        <v>417</v>
      </c>
    </row>
    <row r="237" spans="19:22" x14ac:dyDescent="0.25">
      <c r="S237">
        <v>186548</v>
      </c>
      <c r="T237" t="s">
        <v>2564</v>
      </c>
      <c r="V237" s="57" t="s">
        <v>418</v>
      </c>
    </row>
    <row r="238" spans="19:22" x14ac:dyDescent="0.25">
      <c r="S238">
        <v>140653</v>
      </c>
      <c r="T238" t="s">
        <v>224</v>
      </c>
      <c r="V238" s="57" t="s">
        <v>2253</v>
      </c>
    </row>
    <row r="239" spans="19:22" x14ac:dyDescent="0.25">
      <c r="S239">
        <v>218684</v>
      </c>
      <c r="T239" t="s">
        <v>2565</v>
      </c>
      <c r="V239" s="57" t="s">
        <v>419</v>
      </c>
    </row>
    <row r="240" spans="19:22" x14ac:dyDescent="0.25">
      <c r="S240">
        <v>187960</v>
      </c>
      <c r="T240" t="s">
        <v>2566</v>
      </c>
      <c r="V240" s="57" t="s">
        <v>420</v>
      </c>
    </row>
    <row r="241" spans="19:22" x14ac:dyDescent="0.25">
      <c r="S241">
        <v>187160</v>
      </c>
      <c r="T241" t="s">
        <v>2567</v>
      </c>
      <c r="V241" s="57" t="s">
        <v>421</v>
      </c>
    </row>
    <row r="242" spans="19:22" x14ac:dyDescent="0.25">
      <c r="S242">
        <v>174213</v>
      </c>
      <c r="T242" t="s">
        <v>225</v>
      </c>
      <c r="V242" s="57" t="s">
        <v>422</v>
      </c>
    </row>
    <row r="243" spans="19:22" x14ac:dyDescent="0.25">
      <c r="S243">
        <v>139725</v>
      </c>
      <c r="T243" t="s">
        <v>2568</v>
      </c>
      <c r="V243" s="57" t="s">
        <v>423</v>
      </c>
    </row>
    <row r="244" spans="19:22" x14ac:dyDescent="0.25">
      <c r="S244">
        <v>178922</v>
      </c>
      <c r="T244" t="s">
        <v>2569</v>
      </c>
      <c r="V244" s="57" t="s">
        <v>2254</v>
      </c>
    </row>
    <row r="245" spans="19:22" x14ac:dyDescent="0.25">
      <c r="S245">
        <v>178598</v>
      </c>
      <c r="T245" t="s">
        <v>2570</v>
      </c>
      <c r="V245" s="57" t="s">
        <v>2255</v>
      </c>
    </row>
    <row r="246" spans="19:22" x14ac:dyDescent="0.25">
      <c r="S246">
        <v>149834</v>
      </c>
      <c r="T246" t="s">
        <v>2571</v>
      </c>
      <c r="V246" s="57" t="s">
        <v>424</v>
      </c>
    </row>
    <row r="247" spans="19:22" x14ac:dyDescent="0.25">
      <c r="S247">
        <v>189541</v>
      </c>
      <c r="T247" t="s">
        <v>2572</v>
      </c>
      <c r="V247" s="57" t="s">
        <v>425</v>
      </c>
    </row>
    <row r="248" spans="19:22" x14ac:dyDescent="0.25">
      <c r="S248">
        <v>119504</v>
      </c>
      <c r="T248" t="s">
        <v>2573</v>
      </c>
      <c r="V248" s="57" t="s">
        <v>2256</v>
      </c>
    </row>
    <row r="249" spans="19:22" x14ac:dyDescent="0.25">
      <c r="S249">
        <v>186727</v>
      </c>
      <c r="T249" t="s">
        <v>2574</v>
      </c>
      <c r="V249" s="57" t="s">
        <v>426</v>
      </c>
    </row>
    <row r="250" spans="19:22" x14ac:dyDescent="0.25">
      <c r="S250">
        <v>177318</v>
      </c>
      <c r="T250" t="s">
        <v>2575</v>
      </c>
      <c r="V250" s="57" t="s">
        <v>427</v>
      </c>
    </row>
    <row r="251" spans="19:22" x14ac:dyDescent="0.25">
      <c r="S251">
        <v>181768</v>
      </c>
      <c r="T251" t="s">
        <v>2576</v>
      </c>
      <c r="V251" s="57" t="s">
        <v>2257</v>
      </c>
    </row>
    <row r="252" spans="19:22" x14ac:dyDescent="0.25">
      <c r="S252">
        <v>101847</v>
      </c>
      <c r="T252" t="s">
        <v>230</v>
      </c>
      <c r="V252" s="57" t="s">
        <v>428</v>
      </c>
    </row>
    <row r="253" spans="19:22" x14ac:dyDescent="0.25">
      <c r="S253">
        <v>171461</v>
      </c>
      <c r="T253" t="s">
        <v>2577</v>
      </c>
      <c r="V253" s="57" t="s">
        <v>2258</v>
      </c>
    </row>
    <row r="254" spans="19:22" x14ac:dyDescent="0.25">
      <c r="S254">
        <v>183038</v>
      </c>
      <c r="T254" t="s">
        <v>2578</v>
      </c>
      <c r="V254" s="57" t="s">
        <v>2259</v>
      </c>
    </row>
    <row r="255" spans="19:22" x14ac:dyDescent="0.25">
      <c r="S255">
        <v>175011</v>
      </c>
      <c r="T255" t="s">
        <v>2579</v>
      </c>
      <c r="V255" s="57" t="s">
        <v>429</v>
      </c>
    </row>
    <row r="256" spans="19:22" x14ac:dyDescent="0.25">
      <c r="S256">
        <v>189306</v>
      </c>
      <c r="T256" t="s">
        <v>2580</v>
      </c>
      <c r="V256" s="57" t="s">
        <v>430</v>
      </c>
    </row>
    <row r="257" spans="19:22" x14ac:dyDescent="0.25">
      <c r="S257">
        <v>127959</v>
      </c>
      <c r="T257" t="s">
        <v>232</v>
      </c>
      <c r="V257" s="57" t="s">
        <v>2260</v>
      </c>
    </row>
    <row r="258" spans="19:22" x14ac:dyDescent="0.25">
      <c r="S258">
        <v>176851</v>
      </c>
      <c r="T258" t="s">
        <v>2581</v>
      </c>
      <c r="V258" s="57" t="s">
        <v>431</v>
      </c>
    </row>
    <row r="259" spans="19:22" x14ac:dyDescent="0.25">
      <c r="S259">
        <v>105045</v>
      </c>
      <c r="T259" t="s">
        <v>234</v>
      </c>
      <c r="V259" s="57" t="s">
        <v>2261</v>
      </c>
    </row>
    <row r="260" spans="19:22" x14ac:dyDescent="0.25">
      <c r="S260">
        <v>168690</v>
      </c>
      <c r="T260" t="s">
        <v>2582</v>
      </c>
      <c r="V260" s="57" t="s">
        <v>432</v>
      </c>
    </row>
    <row r="261" spans="19:22" x14ac:dyDescent="0.25">
      <c r="S261">
        <v>170715</v>
      </c>
      <c r="T261" t="s">
        <v>2583</v>
      </c>
      <c r="V261" s="57" t="s">
        <v>433</v>
      </c>
    </row>
    <row r="262" spans="19:22" x14ac:dyDescent="0.25">
      <c r="S262">
        <v>178110</v>
      </c>
      <c r="T262" t="s">
        <v>2584</v>
      </c>
      <c r="V262" s="57" t="s">
        <v>2262</v>
      </c>
    </row>
    <row r="263" spans="19:22" x14ac:dyDescent="0.25">
      <c r="S263">
        <v>187698</v>
      </c>
      <c r="T263" t="s">
        <v>2585</v>
      </c>
      <c r="V263" s="57" t="s">
        <v>434</v>
      </c>
    </row>
    <row r="264" spans="19:22" x14ac:dyDescent="0.25">
      <c r="S264">
        <v>101778</v>
      </c>
      <c r="T264" t="s">
        <v>236</v>
      </c>
      <c r="V264" s="57" t="s">
        <v>435</v>
      </c>
    </row>
    <row r="265" spans="19:22" x14ac:dyDescent="0.25">
      <c r="S265">
        <v>167584</v>
      </c>
      <c r="T265" t="s">
        <v>238</v>
      </c>
      <c r="V265" s="57" t="s">
        <v>436</v>
      </c>
    </row>
    <row r="266" spans="19:22" x14ac:dyDescent="0.25">
      <c r="S266">
        <v>127003</v>
      </c>
      <c r="T266" t="s">
        <v>2586</v>
      </c>
      <c r="V266" s="57" t="s">
        <v>2263</v>
      </c>
    </row>
    <row r="267" spans="19:22" x14ac:dyDescent="0.25">
      <c r="S267">
        <v>188802</v>
      </c>
      <c r="T267" t="s">
        <v>2587</v>
      </c>
      <c r="V267" s="57" t="s">
        <v>437</v>
      </c>
    </row>
    <row r="268" spans="19:22" x14ac:dyDescent="0.25">
      <c r="S268">
        <v>128888</v>
      </c>
      <c r="T268" t="s">
        <v>2588</v>
      </c>
      <c r="V268" s="57" t="s">
        <v>438</v>
      </c>
    </row>
    <row r="269" spans="19:22" x14ac:dyDescent="0.25">
      <c r="S269">
        <v>188477</v>
      </c>
      <c r="T269" t="s">
        <v>2589</v>
      </c>
      <c r="V269" s="57" t="s">
        <v>439</v>
      </c>
    </row>
    <row r="270" spans="19:22" x14ac:dyDescent="0.25">
      <c r="S270">
        <v>103514</v>
      </c>
      <c r="T270" t="s">
        <v>239</v>
      </c>
      <c r="V270" s="57" t="s">
        <v>440</v>
      </c>
    </row>
    <row r="271" spans="19:22" x14ac:dyDescent="0.25">
      <c r="S271">
        <v>175637</v>
      </c>
      <c r="T271" t="s">
        <v>2590</v>
      </c>
      <c r="V271" s="57" t="s">
        <v>441</v>
      </c>
    </row>
    <row r="272" spans="19:22" x14ac:dyDescent="0.25">
      <c r="S272">
        <v>121506</v>
      </c>
      <c r="T272" t="s">
        <v>2591</v>
      </c>
      <c r="V272" s="57" t="s">
        <v>2264</v>
      </c>
    </row>
    <row r="273" spans="19:22" x14ac:dyDescent="0.25">
      <c r="S273">
        <v>176297</v>
      </c>
      <c r="T273" t="s">
        <v>2592</v>
      </c>
      <c r="V273" s="57" t="s">
        <v>442</v>
      </c>
    </row>
    <row r="274" spans="19:22" x14ac:dyDescent="0.25">
      <c r="S274">
        <v>172417</v>
      </c>
      <c r="T274" t="s">
        <v>2593</v>
      </c>
      <c r="V274" s="57" t="s">
        <v>443</v>
      </c>
    </row>
    <row r="275" spans="19:22" x14ac:dyDescent="0.25">
      <c r="S275">
        <v>103707</v>
      </c>
      <c r="T275" t="s">
        <v>243</v>
      </c>
      <c r="V275" s="57" t="s">
        <v>2265</v>
      </c>
    </row>
    <row r="276" spans="19:22" x14ac:dyDescent="0.25">
      <c r="S276">
        <v>181080</v>
      </c>
      <c r="T276" t="s">
        <v>2594</v>
      </c>
      <c r="V276" s="57" t="s">
        <v>2266</v>
      </c>
    </row>
    <row r="277" spans="19:22" x14ac:dyDescent="0.25">
      <c r="S277">
        <v>189019</v>
      </c>
      <c r="T277" t="s">
        <v>2595</v>
      </c>
      <c r="V277" s="57" t="s">
        <v>444</v>
      </c>
    </row>
    <row r="278" spans="19:22" x14ac:dyDescent="0.25">
      <c r="S278">
        <v>165236</v>
      </c>
      <c r="T278" t="s">
        <v>2596</v>
      </c>
      <c r="V278" s="57" t="s">
        <v>2267</v>
      </c>
    </row>
    <row r="279" spans="19:22" x14ac:dyDescent="0.25">
      <c r="S279">
        <v>188122</v>
      </c>
      <c r="T279" t="s">
        <v>2597</v>
      </c>
      <c r="V279" s="57" t="s">
        <v>2268</v>
      </c>
    </row>
    <row r="280" spans="19:22" x14ac:dyDescent="0.25">
      <c r="S280">
        <v>172709</v>
      </c>
      <c r="T280" t="s">
        <v>2598</v>
      </c>
      <c r="V280" s="57" t="s">
        <v>2269</v>
      </c>
    </row>
    <row r="281" spans="19:22" x14ac:dyDescent="0.25">
      <c r="S281">
        <v>180881</v>
      </c>
      <c r="T281" t="s">
        <v>2599</v>
      </c>
      <c r="V281" s="57" t="s">
        <v>445</v>
      </c>
    </row>
    <row r="282" spans="19:22" x14ac:dyDescent="0.25">
      <c r="S282">
        <v>140749</v>
      </c>
      <c r="T282" t="s">
        <v>246</v>
      </c>
      <c r="V282" s="57" t="s">
        <v>2270</v>
      </c>
    </row>
    <row r="283" spans="19:22" x14ac:dyDescent="0.25">
      <c r="S283">
        <v>180590</v>
      </c>
      <c r="T283" t="s">
        <v>2600</v>
      </c>
      <c r="V283" s="57" t="s">
        <v>446</v>
      </c>
    </row>
    <row r="284" spans="19:22" x14ac:dyDescent="0.25">
      <c r="S284">
        <v>155603</v>
      </c>
      <c r="T284" t="s">
        <v>2601</v>
      </c>
      <c r="V284" s="57" t="s">
        <v>447</v>
      </c>
    </row>
    <row r="285" spans="19:22" x14ac:dyDescent="0.25">
      <c r="S285">
        <v>149884</v>
      </c>
      <c r="T285" t="s">
        <v>2602</v>
      </c>
      <c r="V285" s="57" t="s">
        <v>448</v>
      </c>
    </row>
    <row r="286" spans="19:22" x14ac:dyDescent="0.25">
      <c r="S286">
        <v>105059</v>
      </c>
      <c r="T286" t="s">
        <v>2603</v>
      </c>
      <c r="V286" s="57" t="s">
        <v>449</v>
      </c>
    </row>
    <row r="287" spans="19:22" x14ac:dyDescent="0.25">
      <c r="S287">
        <v>158947</v>
      </c>
      <c r="T287" t="s">
        <v>2604</v>
      </c>
      <c r="V287" s="57" t="s">
        <v>450</v>
      </c>
    </row>
    <row r="288" spans="19:22" x14ac:dyDescent="0.25">
      <c r="S288">
        <v>162478</v>
      </c>
      <c r="T288" t="s">
        <v>2605</v>
      </c>
      <c r="V288" s="57" t="s">
        <v>451</v>
      </c>
    </row>
    <row r="289" spans="19:22" x14ac:dyDescent="0.25">
      <c r="S289">
        <v>189808</v>
      </c>
      <c r="T289" t="s">
        <v>2606</v>
      </c>
      <c r="V289" s="57" t="s">
        <v>2271</v>
      </c>
    </row>
    <row r="290" spans="19:22" x14ac:dyDescent="0.25">
      <c r="S290">
        <v>179178</v>
      </c>
      <c r="T290" t="s">
        <v>2607</v>
      </c>
      <c r="V290" s="57" t="s">
        <v>452</v>
      </c>
    </row>
    <row r="291" spans="19:22" x14ac:dyDescent="0.25">
      <c r="S291">
        <v>103426</v>
      </c>
      <c r="T291" t="s">
        <v>2608</v>
      </c>
      <c r="V291" s="57" t="s">
        <v>453</v>
      </c>
    </row>
    <row r="292" spans="19:22" x14ac:dyDescent="0.25">
      <c r="S292">
        <v>143482</v>
      </c>
      <c r="T292" t="s">
        <v>2609</v>
      </c>
      <c r="V292" s="57" t="s">
        <v>260</v>
      </c>
    </row>
    <row r="293" spans="19:22" x14ac:dyDescent="0.25">
      <c r="S293">
        <v>102532</v>
      </c>
      <c r="T293" t="s">
        <v>2610</v>
      </c>
      <c r="V293" s="57" t="s">
        <v>454</v>
      </c>
    </row>
    <row r="294" spans="19:22" x14ac:dyDescent="0.25">
      <c r="S294">
        <v>168737</v>
      </c>
      <c r="T294" t="s">
        <v>2611</v>
      </c>
      <c r="V294" s="57" t="s">
        <v>2272</v>
      </c>
    </row>
    <row r="295" spans="19:22" x14ac:dyDescent="0.25">
      <c r="S295">
        <v>136975</v>
      </c>
      <c r="T295" t="s">
        <v>2612</v>
      </c>
      <c r="V295" s="57" t="s">
        <v>455</v>
      </c>
    </row>
    <row r="296" spans="19:22" x14ac:dyDescent="0.25">
      <c r="S296">
        <v>181460</v>
      </c>
      <c r="T296" t="s">
        <v>2613</v>
      </c>
      <c r="V296" s="57" t="s">
        <v>2273</v>
      </c>
    </row>
    <row r="297" spans="19:22" x14ac:dyDescent="0.25">
      <c r="S297">
        <v>151570</v>
      </c>
      <c r="T297" t="s">
        <v>252</v>
      </c>
      <c r="V297" s="57" t="s">
        <v>456</v>
      </c>
    </row>
    <row r="298" spans="19:22" x14ac:dyDescent="0.25">
      <c r="S298">
        <v>155001</v>
      </c>
      <c r="T298" t="s">
        <v>2614</v>
      </c>
      <c r="V298" s="57" t="s">
        <v>457</v>
      </c>
    </row>
    <row r="299" spans="19:22" x14ac:dyDescent="0.25">
      <c r="S299">
        <v>188816</v>
      </c>
      <c r="T299" t="s">
        <v>2615</v>
      </c>
      <c r="V299" s="57" t="s">
        <v>458</v>
      </c>
    </row>
    <row r="300" spans="19:22" x14ac:dyDescent="0.25">
      <c r="S300">
        <v>174523</v>
      </c>
      <c r="T300" t="s">
        <v>2616</v>
      </c>
      <c r="V300" s="57" t="s">
        <v>459</v>
      </c>
    </row>
    <row r="301" spans="19:22" x14ac:dyDescent="0.25">
      <c r="S301">
        <v>117069</v>
      </c>
      <c r="T301" t="s">
        <v>2617</v>
      </c>
      <c r="V301" s="57" t="s">
        <v>2274</v>
      </c>
    </row>
    <row r="302" spans="19:22" x14ac:dyDescent="0.25">
      <c r="S302">
        <v>189238</v>
      </c>
      <c r="T302" t="s">
        <v>2618</v>
      </c>
      <c r="V302" s="57" t="s">
        <v>237</v>
      </c>
    </row>
    <row r="303" spans="19:22" x14ac:dyDescent="0.25">
      <c r="S303">
        <v>176189</v>
      </c>
      <c r="T303" t="s">
        <v>2619</v>
      </c>
      <c r="V303" s="57" t="s">
        <v>2275</v>
      </c>
    </row>
    <row r="304" spans="19:22" x14ac:dyDescent="0.25">
      <c r="S304">
        <v>173527</v>
      </c>
      <c r="T304" t="s">
        <v>2620</v>
      </c>
      <c r="V304" s="57" t="s">
        <v>2276</v>
      </c>
    </row>
    <row r="305" spans="19:22" x14ac:dyDescent="0.25">
      <c r="S305">
        <v>171906</v>
      </c>
      <c r="T305" t="s">
        <v>2621</v>
      </c>
      <c r="V305" s="57" t="s">
        <v>2277</v>
      </c>
    </row>
    <row r="306" spans="19:22" x14ac:dyDescent="0.25">
      <c r="S306">
        <v>173528</v>
      </c>
      <c r="T306" t="s">
        <v>2622</v>
      </c>
      <c r="V306" s="57" t="s">
        <v>2278</v>
      </c>
    </row>
    <row r="307" spans="19:22" x14ac:dyDescent="0.25">
      <c r="S307">
        <v>103928</v>
      </c>
      <c r="T307" t="s">
        <v>2623</v>
      </c>
      <c r="V307" s="57" t="s">
        <v>460</v>
      </c>
    </row>
    <row r="308" spans="19:22" x14ac:dyDescent="0.25">
      <c r="S308">
        <v>183757</v>
      </c>
      <c r="T308" t="s">
        <v>2624</v>
      </c>
      <c r="V308" s="57" t="s">
        <v>2279</v>
      </c>
    </row>
    <row r="309" spans="19:22" x14ac:dyDescent="0.25">
      <c r="S309">
        <v>144982</v>
      </c>
      <c r="T309" t="s">
        <v>2625</v>
      </c>
      <c r="V309" s="57" t="s">
        <v>461</v>
      </c>
    </row>
    <row r="310" spans="19:22" x14ac:dyDescent="0.25">
      <c r="S310">
        <v>176546</v>
      </c>
      <c r="T310" t="s">
        <v>2626</v>
      </c>
      <c r="V310" s="57" t="s">
        <v>462</v>
      </c>
    </row>
    <row r="311" spans="19:22" x14ac:dyDescent="0.25">
      <c r="S311">
        <v>153646</v>
      </c>
      <c r="T311" t="s">
        <v>2627</v>
      </c>
      <c r="V311" s="57" t="s">
        <v>463</v>
      </c>
    </row>
    <row r="312" spans="19:22" x14ac:dyDescent="0.25">
      <c r="S312">
        <v>101281</v>
      </c>
      <c r="T312" t="s">
        <v>2628</v>
      </c>
      <c r="V312" s="57" t="s">
        <v>464</v>
      </c>
    </row>
    <row r="313" spans="19:22" x14ac:dyDescent="0.25">
      <c r="S313">
        <v>103552</v>
      </c>
      <c r="T313" t="s">
        <v>2629</v>
      </c>
      <c r="V313" s="57" t="s">
        <v>2280</v>
      </c>
    </row>
    <row r="314" spans="19:22" x14ac:dyDescent="0.25">
      <c r="S314">
        <v>178209</v>
      </c>
      <c r="T314" t="s">
        <v>2630</v>
      </c>
      <c r="V314" s="57" t="s">
        <v>465</v>
      </c>
    </row>
    <row r="315" spans="19:22" x14ac:dyDescent="0.25">
      <c r="S315">
        <v>143472</v>
      </c>
      <c r="T315" t="s">
        <v>2631</v>
      </c>
      <c r="V315" s="57" t="s">
        <v>466</v>
      </c>
    </row>
    <row r="316" spans="19:22" x14ac:dyDescent="0.25">
      <c r="S316">
        <v>181995</v>
      </c>
      <c r="T316" t="s">
        <v>2632</v>
      </c>
      <c r="V316" s="57" t="s">
        <v>467</v>
      </c>
    </row>
    <row r="317" spans="19:22" x14ac:dyDescent="0.25">
      <c r="S317">
        <v>101429</v>
      </c>
      <c r="T317" t="s">
        <v>259</v>
      </c>
      <c r="V317" s="57" t="s">
        <v>468</v>
      </c>
    </row>
    <row r="318" spans="19:22" x14ac:dyDescent="0.25">
      <c r="S318">
        <v>179704</v>
      </c>
      <c r="T318" t="s">
        <v>2633</v>
      </c>
      <c r="V318" s="57" t="s">
        <v>469</v>
      </c>
    </row>
    <row r="319" spans="19:22" x14ac:dyDescent="0.25">
      <c r="S319">
        <v>102991</v>
      </c>
      <c r="T319" t="s">
        <v>2634</v>
      </c>
      <c r="V319" s="57" t="s">
        <v>470</v>
      </c>
    </row>
    <row r="320" spans="19:22" x14ac:dyDescent="0.25">
      <c r="S320">
        <v>142606</v>
      </c>
      <c r="T320" t="s">
        <v>2635</v>
      </c>
      <c r="V320" s="57" t="s">
        <v>2281</v>
      </c>
    </row>
    <row r="321" spans="19:22" x14ac:dyDescent="0.25">
      <c r="S321">
        <v>161229</v>
      </c>
      <c r="T321" t="s">
        <v>2636</v>
      </c>
      <c r="V321" s="57" t="s">
        <v>2282</v>
      </c>
    </row>
    <row r="322" spans="19:22" x14ac:dyDescent="0.25">
      <c r="S322">
        <v>186656</v>
      </c>
      <c r="T322" t="s">
        <v>2637</v>
      </c>
      <c r="V322" s="57" t="s">
        <v>2283</v>
      </c>
    </row>
    <row r="323" spans="19:22" x14ac:dyDescent="0.25">
      <c r="S323">
        <v>176732</v>
      </c>
      <c r="T323" t="s">
        <v>2638</v>
      </c>
      <c r="V323" s="57" t="s">
        <v>471</v>
      </c>
    </row>
    <row r="324" spans="19:22" x14ac:dyDescent="0.25">
      <c r="S324">
        <v>103348</v>
      </c>
      <c r="T324" t="s">
        <v>2639</v>
      </c>
      <c r="V324" s="57" t="s">
        <v>2284</v>
      </c>
    </row>
    <row r="325" spans="19:22" x14ac:dyDescent="0.25">
      <c r="S325">
        <v>152166</v>
      </c>
      <c r="T325" t="s">
        <v>2640</v>
      </c>
      <c r="V325" s="57" t="s">
        <v>472</v>
      </c>
    </row>
    <row r="326" spans="19:22" x14ac:dyDescent="0.25">
      <c r="S326">
        <v>176003</v>
      </c>
      <c r="T326" t="s">
        <v>2641</v>
      </c>
      <c r="V326" s="57" t="s">
        <v>2285</v>
      </c>
    </row>
    <row r="327" spans="19:22" x14ac:dyDescent="0.25">
      <c r="S327">
        <v>121611</v>
      </c>
      <c r="T327" t="s">
        <v>2642</v>
      </c>
      <c r="V327" s="57" t="s">
        <v>473</v>
      </c>
    </row>
    <row r="328" spans="19:22" x14ac:dyDescent="0.25">
      <c r="S328">
        <v>103600</v>
      </c>
      <c r="T328" t="s">
        <v>267</v>
      </c>
      <c r="V328" s="57" t="s">
        <v>474</v>
      </c>
    </row>
    <row r="329" spans="19:22" x14ac:dyDescent="0.25">
      <c r="S329">
        <v>165136</v>
      </c>
      <c r="T329" t="s">
        <v>2643</v>
      </c>
      <c r="V329" s="57" t="s">
        <v>2286</v>
      </c>
    </row>
    <row r="330" spans="19:22" x14ac:dyDescent="0.25">
      <c r="S330">
        <v>108896</v>
      </c>
      <c r="T330" t="s">
        <v>269</v>
      </c>
      <c r="V330" s="57" t="s">
        <v>475</v>
      </c>
    </row>
    <row r="331" spans="19:22" x14ac:dyDescent="0.25">
      <c r="S331">
        <v>153461</v>
      </c>
      <c r="T331" t="s">
        <v>269</v>
      </c>
      <c r="V331" s="57" t="s">
        <v>2287</v>
      </c>
    </row>
    <row r="332" spans="19:22" x14ac:dyDescent="0.25">
      <c r="S332">
        <v>189554</v>
      </c>
      <c r="T332" t="s">
        <v>2644</v>
      </c>
      <c r="V332" s="57" t="s">
        <v>2288</v>
      </c>
    </row>
    <row r="333" spans="19:22" x14ac:dyDescent="0.25">
      <c r="S333">
        <v>170969</v>
      </c>
      <c r="T333" t="s">
        <v>2645</v>
      </c>
      <c r="V333" s="57" t="s">
        <v>2289</v>
      </c>
    </row>
    <row r="334" spans="19:22" x14ac:dyDescent="0.25">
      <c r="S334">
        <v>179858</v>
      </c>
      <c r="T334" t="s">
        <v>2646</v>
      </c>
      <c r="V334" s="57" t="s">
        <v>2290</v>
      </c>
    </row>
    <row r="335" spans="19:22" x14ac:dyDescent="0.25">
      <c r="S335">
        <v>182655</v>
      </c>
      <c r="T335" t="s">
        <v>2647</v>
      </c>
      <c r="V335" s="57" t="s">
        <v>229</v>
      </c>
    </row>
    <row r="336" spans="19:22" x14ac:dyDescent="0.25">
      <c r="S336">
        <v>155768</v>
      </c>
      <c r="T336" t="s">
        <v>2689</v>
      </c>
      <c r="V336" s="57" t="s">
        <v>476</v>
      </c>
    </row>
    <row r="337" spans="19:22" x14ac:dyDescent="0.25">
      <c r="S337">
        <v>187597</v>
      </c>
      <c r="T337" t="s">
        <v>2648</v>
      </c>
      <c r="V337" s="57" t="s">
        <v>477</v>
      </c>
    </row>
    <row r="338" spans="19:22" x14ac:dyDescent="0.25">
      <c r="S338">
        <v>180985</v>
      </c>
      <c r="T338" t="s">
        <v>2649</v>
      </c>
      <c r="V338" s="57" t="s">
        <v>478</v>
      </c>
    </row>
    <row r="339" spans="19:22" x14ac:dyDescent="0.25">
      <c r="S339">
        <v>190705</v>
      </c>
      <c r="T339" t="s">
        <v>2650</v>
      </c>
      <c r="V339" s="57" t="s">
        <v>479</v>
      </c>
    </row>
    <row r="340" spans="19:22" x14ac:dyDescent="0.25">
      <c r="S340">
        <v>180431</v>
      </c>
      <c r="T340" t="s">
        <v>2651</v>
      </c>
      <c r="V340" s="57" t="s">
        <v>480</v>
      </c>
    </row>
    <row r="341" spans="19:22" x14ac:dyDescent="0.25">
      <c r="S341">
        <v>101986</v>
      </c>
      <c r="T341" t="s">
        <v>271</v>
      </c>
      <c r="V341" s="57" t="s">
        <v>2291</v>
      </c>
    </row>
    <row r="342" spans="19:22" x14ac:dyDescent="0.25">
      <c r="S342">
        <v>103494</v>
      </c>
      <c r="T342" t="s">
        <v>2652</v>
      </c>
      <c r="V342" s="57" t="s">
        <v>2292</v>
      </c>
    </row>
    <row r="343" spans="19:22" x14ac:dyDescent="0.25">
      <c r="S343">
        <v>132291</v>
      </c>
      <c r="T343" t="s">
        <v>273</v>
      </c>
      <c r="V343" s="57" t="s">
        <v>2293</v>
      </c>
    </row>
    <row r="344" spans="19:22" x14ac:dyDescent="0.25">
      <c r="S344">
        <v>162320</v>
      </c>
      <c r="T344" t="s">
        <v>2653</v>
      </c>
      <c r="V344" s="57" t="s">
        <v>2294</v>
      </c>
    </row>
    <row r="345" spans="19:22" x14ac:dyDescent="0.25">
      <c r="S345">
        <v>190371</v>
      </c>
      <c r="T345" t="s">
        <v>2654</v>
      </c>
      <c r="V345" s="57" t="s">
        <v>481</v>
      </c>
    </row>
    <row r="346" spans="19:22" x14ac:dyDescent="0.25">
      <c r="S346">
        <v>185136</v>
      </c>
      <c r="T346" t="s">
        <v>2655</v>
      </c>
      <c r="V346" s="57" t="s">
        <v>2295</v>
      </c>
    </row>
    <row r="347" spans="19:22" x14ac:dyDescent="0.25">
      <c r="S347">
        <v>183933</v>
      </c>
      <c r="T347" t="s">
        <v>2656</v>
      </c>
      <c r="V347" s="57" t="s">
        <v>2296</v>
      </c>
    </row>
    <row r="348" spans="19:22" x14ac:dyDescent="0.25">
      <c r="S348">
        <v>182151</v>
      </c>
      <c r="T348" t="s">
        <v>2657</v>
      </c>
      <c r="V348" s="57" t="s">
        <v>2297</v>
      </c>
    </row>
    <row r="349" spans="19:22" x14ac:dyDescent="0.25">
      <c r="S349">
        <v>155081</v>
      </c>
      <c r="T349" t="s">
        <v>2658</v>
      </c>
      <c r="V349" s="57" t="s">
        <v>482</v>
      </c>
    </row>
    <row r="350" spans="19:22" x14ac:dyDescent="0.25">
      <c r="S350">
        <v>103924</v>
      </c>
      <c r="T350" t="s">
        <v>2659</v>
      </c>
      <c r="V350" s="57" t="s">
        <v>2298</v>
      </c>
    </row>
    <row r="351" spans="19:22" x14ac:dyDescent="0.25">
      <c r="S351">
        <v>128393</v>
      </c>
      <c r="T351" t="s">
        <v>2660</v>
      </c>
      <c r="V351" s="57" t="s">
        <v>2299</v>
      </c>
    </row>
    <row r="352" spans="19:22" x14ac:dyDescent="0.25">
      <c r="S352">
        <v>103595</v>
      </c>
      <c r="T352" t="s">
        <v>2661</v>
      </c>
      <c r="V352" s="57" t="s">
        <v>483</v>
      </c>
    </row>
    <row r="353" spans="19:22" x14ac:dyDescent="0.25">
      <c r="S353">
        <v>152893</v>
      </c>
      <c r="T353" t="s">
        <v>2662</v>
      </c>
      <c r="V353" s="57" t="s">
        <v>484</v>
      </c>
    </row>
    <row r="354" spans="19:22" x14ac:dyDescent="0.25">
      <c r="S354">
        <v>188475</v>
      </c>
      <c r="T354" t="s">
        <v>2663</v>
      </c>
      <c r="V354" s="57" t="s">
        <v>485</v>
      </c>
    </row>
    <row r="355" spans="19:22" x14ac:dyDescent="0.25">
      <c r="S355">
        <v>184902</v>
      </c>
      <c r="T355" t="s">
        <v>2664</v>
      </c>
      <c r="V355" s="57" t="s">
        <v>486</v>
      </c>
    </row>
    <row r="356" spans="19:22" x14ac:dyDescent="0.25">
      <c r="S356">
        <v>132685</v>
      </c>
      <c r="T356" t="s">
        <v>2665</v>
      </c>
      <c r="V356" s="57" t="s">
        <v>487</v>
      </c>
    </row>
    <row r="357" spans="19:22" x14ac:dyDescent="0.25">
      <c r="S357">
        <v>189094</v>
      </c>
      <c r="T357" t="s">
        <v>2666</v>
      </c>
      <c r="V357" s="57" t="s">
        <v>2300</v>
      </c>
    </row>
    <row r="358" spans="19:22" x14ac:dyDescent="0.25">
      <c r="S358">
        <v>141983</v>
      </c>
      <c r="T358" t="s">
        <v>2667</v>
      </c>
      <c r="V358" s="57" t="s">
        <v>488</v>
      </c>
    </row>
    <row r="359" spans="19:22" x14ac:dyDescent="0.25">
      <c r="S359">
        <v>189138</v>
      </c>
      <c r="T359" t="s">
        <v>2668</v>
      </c>
      <c r="V359" s="57" t="s">
        <v>2301</v>
      </c>
    </row>
    <row r="360" spans="19:22" x14ac:dyDescent="0.25">
      <c r="S360">
        <v>175186</v>
      </c>
      <c r="T360" t="s">
        <v>274</v>
      </c>
      <c r="V360" s="57" t="s">
        <v>489</v>
      </c>
    </row>
    <row r="361" spans="19:22" x14ac:dyDescent="0.25">
      <c r="S361">
        <v>102055</v>
      </c>
      <c r="T361" t="s">
        <v>2669</v>
      </c>
      <c r="V361" s="57" t="s">
        <v>2302</v>
      </c>
    </row>
    <row r="362" spans="19:22" x14ac:dyDescent="0.25">
      <c r="S362">
        <v>177160</v>
      </c>
      <c r="T362" t="s">
        <v>2670</v>
      </c>
      <c r="V362" s="57" t="s">
        <v>490</v>
      </c>
    </row>
    <row r="363" spans="19:22" x14ac:dyDescent="0.25">
      <c r="S363">
        <v>188602</v>
      </c>
      <c r="T363" t="s">
        <v>2671</v>
      </c>
      <c r="V363" s="57" t="s">
        <v>491</v>
      </c>
    </row>
    <row r="364" spans="19:22" x14ac:dyDescent="0.25">
      <c r="S364">
        <v>170854</v>
      </c>
      <c r="T364" t="s">
        <v>2672</v>
      </c>
      <c r="V364" s="57" t="s">
        <v>2303</v>
      </c>
    </row>
    <row r="365" spans="19:22" x14ac:dyDescent="0.25">
      <c r="S365">
        <v>188098</v>
      </c>
      <c r="T365" t="s">
        <v>2673</v>
      </c>
      <c r="V365" s="57" t="s">
        <v>492</v>
      </c>
    </row>
    <row r="366" spans="19:22" x14ac:dyDescent="0.25">
      <c r="S366">
        <v>105228</v>
      </c>
      <c r="T366" t="s">
        <v>2674</v>
      </c>
      <c r="V366" s="57" t="s">
        <v>2304</v>
      </c>
    </row>
    <row r="367" spans="19:22" x14ac:dyDescent="0.25">
      <c r="S367">
        <v>142799</v>
      </c>
      <c r="T367" t="s">
        <v>2675</v>
      </c>
      <c r="V367" s="57" t="s">
        <v>2305</v>
      </c>
    </row>
    <row r="368" spans="19:22" x14ac:dyDescent="0.25">
      <c r="S368">
        <v>181872</v>
      </c>
      <c r="T368" t="s">
        <v>2676</v>
      </c>
      <c r="V368" s="57" t="s">
        <v>493</v>
      </c>
    </row>
    <row r="369" spans="19:22" x14ac:dyDescent="0.25">
      <c r="S369">
        <v>103482</v>
      </c>
      <c r="T369" t="s">
        <v>277</v>
      </c>
      <c r="V369" s="57" t="s">
        <v>2306</v>
      </c>
    </row>
    <row r="370" spans="19:22" x14ac:dyDescent="0.25">
      <c r="S370">
        <v>178415</v>
      </c>
      <c r="T370" t="s">
        <v>2677</v>
      </c>
      <c r="V370" s="57" t="s">
        <v>249</v>
      </c>
    </row>
    <row r="371" spans="19:22" x14ac:dyDescent="0.25">
      <c r="S371">
        <v>179634</v>
      </c>
      <c r="T371" t="s">
        <v>279</v>
      </c>
      <c r="V371" s="57" t="s">
        <v>494</v>
      </c>
    </row>
    <row r="372" spans="19:22" x14ac:dyDescent="0.25">
      <c r="S372">
        <v>167517</v>
      </c>
      <c r="T372" t="s">
        <v>2678</v>
      </c>
      <c r="V372" s="57" t="s">
        <v>495</v>
      </c>
    </row>
    <row r="373" spans="19:22" x14ac:dyDescent="0.25">
      <c r="S373">
        <v>189053</v>
      </c>
      <c r="T373" t="s">
        <v>2679</v>
      </c>
      <c r="V373" s="57" t="s">
        <v>496</v>
      </c>
    </row>
    <row r="374" spans="19:22" x14ac:dyDescent="0.25">
      <c r="S374">
        <v>178183</v>
      </c>
      <c r="T374" t="s">
        <v>280</v>
      </c>
      <c r="V374" s="57" t="s">
        <v>497</v>
      </c>
    </row>
    <row r="375" spans="19:22" x14ac:dyDescent="0.25">
      <c r="S375">
        <v>177356</v>
      </c>
      <c r="T375" t="s">
        <v>2680</v>
      </c>
      <c r="V375" s="57" t="s">
        <v>498</v>
      </c>
    </row>
    <row r="376" spans="19:22" x14ac:dyDescent="0.25">
      <c r="S376">
        <v>191592</v>
      </c>
      <c r="T376" t="s">
        <v>2690</v>
      </c>
      <c r="V376" s="57" t="s">
        <v>499</v>
      </c>
    </row>
    <row r="377" spans="19:22" x14ac:dyDescent="0.25">
      <c r="S377">
        <v>191663</v>
      </c>
      <c r="T377" t="s">
        <v>2691</v>
      </c>
      <c r="V377" s="57" t="s">
        <v>500</v>
      </c>
    </row>
    <row r="378" spans="19:22" x14ac:dyDescent="0.25">
      <c r="V378" s="57" t="s">
        <v>501</v>
      </c>
    </row>
    <row r="379" spans="19:22" x14ac:dyDescent="0.25">
      <c r="V379" s="57" t="s">
        <v>502</v>
      </c>
    </row>
    <row r="380" spans="19:22" x14ac:dyDescent="0.25">
      <c r="V380" s="57" t="s">
        <v>2307</v>
      </c>
    </row>
    <row r="381" spans="19:22" x14ac:dyDescent="0.25">
      <c r="V381" s="57" t="s">
        <v>2308</v>
      </c>
    </row>
    <row r="382" spans="19:22" x14ac:dyDescent="0.25">
      <c r="V382" s="57" t="s">
        <v>2309</v>
      </c>
    </row>
    <row r="383" spans="19:22" x14ac:dyDescent="0.25">
      <c r="V383" s="57" t="s">
        <v>241</v>
      </c>
    </row>
    <row r="384" spans="19:22" x14ac:dyDescent="0.25">
      <c r="V384" s="57" t="s">
        <v>2310</v>
      </c>
    </row>
    <row r="385" spans="22:22" x14ac:dyDescent="0.25">
      <c r="V385" s="57" t="s">
        <v>503</v>
      </c>
    </row>
    <row r="386" spans="22:22" x14ac:dyDescent="0.25">
      <c r="V386" s="57" t="s">
        <v>2311</v>
      </c>
    </row>
    <row r="387" spans="22:22" x14ac:dyDescent="0.25">
      <c r="V387" s="57" t="s">
        <v>504</v>
      </c>
    </row>
    <row r="388" spans="22:22" x14ac:dyDescent="0.25">
      <c r="V388" s="57" t="s">
        <v>506</v>
      </c>
    </row>
    <row r="389" spans="22:22" x14ac:dyDescent="0.25">
      <c r="V389" s="57" t="s">
        <v>505</v>
      </c>
    </row>
    <row r="390" spans="22:22" x14ac:dyDescent="0.25">
      <c r="V390" s="57" t="s">
        <v>507</v>
      </c>
    </row>
    <row r="391" spans="22:22" x14ac:dyDescent="0.25">
      <c r="V391" s="57" t="s">
        <v>213</v>
      </c>
    </row>
    <row r="392" spans="22:22" x14ac:dyDescent="0.25">
      <c r="V392" s="57" t="s">
        <v>508</v>
      </c>
    </row>
    <row r="393" spans="22:22" x14ac:dyDescent="0.25">
      <c r="V393" s="57" t="s">
        <v>509</v>
      </c>
    </row>
    <row r="394" spans="22:22" x14ac:dyDescent="0.25">
      <c r="V394" s="57" t="s">
        <v>510</v>
      </c>
    </row>
    <row r="395" spans="22:22" x14ac:dyDescent="0.25">
      <c r="V395" s="57" t="s">
        <v>2312</v>
      </c>
    </row>
    <row r="396" spans="22:22" x14ac:dyDescent="0.25">
      <c r="V396" s="57" t="s">
        <v>2313</v>
      </c>
    </row>
    <row r="397" spans="22:22" x14ac:dyDescent="0.25">
      <c r="V397" s="57" t="s">
        <v>511</v>
      </c>
    </row>
    <row r="398" spans="22:22" x14ac:dyDescent="0.25">
      <c r="V398" s="57" t="s">
        <v>512</v>
      </c>
    </row>
    <row r="399" spans="22:22" x14ac:dyDescent="0.25">
      <c r="V399" s="57" t="s">
        <v>513</v>
      </c>
    </row>
    <row r="400" spans="22:22" x14ac:dyDescent="0.25">
      <c r="V400" s="57" t="s">
        <v>2314</v>
      </c>
    </row>
    <row r="401" spans="22:22" x14ac:dyDescent="0.25">
      <c r="V401" s="57" t="s">
        <v>2315</v>
      </c>
    </row>
    <row r="402" spans="22:22" x14ac:dyDescent="0.25">
      <c r="V402" s="57" t="s">
        <v>514</v>
      </c>
    </row>
    <row r="403" spans="22:22" x14ac:dyDescent="0.25">
      <c r="V403" s="57" t="s">
        <v>515</v>
      </c>
    </row>
    <row r="404" spans="22:22" x14ac:dyDescent="0.25">
      <c r="V404" s="57" t="s">
        <v>2316</v>
      </c>
    </row>
    <row r="405" spans="22:22" x14ac:dyDescent="0.25">
      <c r="V405" s="57" t="s">
        <v>516</v>
      </c>
    </row>
    <row r="406" spans="22:22" x14ac:dyDescent="0.25">
      <c r="V406" s="57" t="s">
        <v>517</v>
      </c>
    </row>
    <row r="407" spans="22:22" x14ac:dyDescent="0.25">
      <c r="V407" s="57" t="s">
        <v>518</v>
      </c>
    </row>
    <row r="408" spans="22:22" x14ac:dyDescent="0.25">
      <c r="V408" s="57" t="s">
        <v>519</v>
      </c>
    </row>
    <row r="409" spans="22:22" x14ac:dyDescent="0.25">
      <c r="V409" s="57" t="s">
        <v>520</v>
      </c>
    </row>
    <row r="410" spans="22:22" x14ac:dyDescent="0.25">
      <c r="V410" s="57" t="s">
        <v>521</v>
      </c>
    </row>
    <row r="411" spans="22:22" x14ac:dyDescent="0.25">
      <c r="V411" s="57" t="s">
        <v>522</v>
      </c>
    </row>
    <row r="412" spans="22:22" x14ac:dyDescent="0.25">
      <c r="V412" s="57" t="s">
        <v>2317</v>
      </c>
    </row>
    <row r="413" spans="22:22" x14ac:dyDescent="0.25">
      <c r="V413" s="57" t="s">
        <v>523</v>
      </c>
    </row>
    <row r="414" spans="22:22" x14ac:dyDescent="0.25">
      <c r="V414" s="57" t="s">
        <v>524</v>
      </c>
    </row>
    <row r="415" spans="22:22" x14ac:dyDescent="0.25">
      <c r="V415" s="57" t="s">
        <v>2318</v>
      </c>
    </row>
    <row r="416" spans="22:22" x14ac:dyDescent="0.25">
      <c r="V416" s="57" t="s">
        <v>525</v>
      </c>
    </row>
    <row r="417" spans="22:22" x14ac:dyDescent="0.25">
      <c r="V417" s="57" t="s">
        <v>2319</v>
      </c>
    </row>
    <row r="418" spans="22:22" x14ac:dyDescent="0.25">
      <c r="V418" s="57" t="s">
        <v>2320</v>
      </c>
    </row>
    <row r="419" spans="22:22" x14ac:dyDescent="0.25">
      <c r="V419" s="57" t="s">
        <v>526</v>
      </c>
    </row>
    <row r="420" spans="22:22" x14ac:dyDescent="0.25">
      <c r="V420" s="57" t="s">
        <v>2321</v>
      </c>
    </row>
    <row r="421" spans="22:22" x14ac:dyDescent="0.25">
      <c r="V421" s="57" t="s">
        <v>527</v>
      </c>
    </row>
    <row r="422" spans="22:22" x14ac:dyDescent="0.25">
      <c r="V422" s="57" t="s">
        <v>528</v>
      </c>
    </row>
    <row r="423" spans="22:22" x14ac:dyDescent="0.25">
      <c r="V423" s="57" t="s">
        <v>2322</v>
      </c>
    </row>
    <row r="424" spans="22:22" x14ac:dyDescent="0.25">
      <c r="V424" s="57" t="s">
        <v>529</v>
      </c>
    </row>
    <row r="425" spans="22:22" x14ac:dyDescent="0.25">
      <c r="V425" s="57" t="s">
        <v>531</v>
      </c>
    </row>
    <row r="426" spans="22:22" x14ac:dyDescent="0.25">
      <c r="V426" s="57" t="s">
        <v>530</v>
      </c>
    </row>
    <row r="427" spans="22:22" x14ac:dyDescent="0.25">
      <c r="V427" s="57" t="s">
        <v>2323</v>
      </c>
    </row>
    <row r="428" spans="22:22" x14ac:dyDescent="0.25">
      <c r="V428" s="57" t="s">
        <v>216</v>
      </c>
    </row>
    <row r="429" spans="22:22" x14ac:dyDescent="0.25">
      <c r="V429" s="57" t="s">
        <v>532</v>
      </c>
    </row>
    <row r="430" spans="22:22" x14ac:dyDescent="0.25">
      <c r="V430" s="57" t="s">
        <v>533</v>
      </c>
    </row>
    <row r="431" spans="22:22" x14ac:dyDescent="0.25">
      <c r="V431" s="57" t="s">
        <v>534</v>
      </c>
    </row>
    <row r="432" spans="22:22" x14ac:dyDescent="0.25">
      <c r="V432" s="57" t="s">
        <v>2324</v>
      </c>
    </row>
    <row r="433" spans="22:22" x14ac:dyDescent="0.25">
      <c r="V433" s="57" t="s">
        <v>2325</v>
      </c>
    </row>
    <row r="434" spans="22:22" x14ac:dyDescent="0.25">
      <c r="V434" s="57" t="s">
        <v>535</v>
      </c>
    </row>
    <row r="435" spans="22:22" x14ac:dyDescent="0.25">
      <c r="V435" s="57" t="s">
        <v>2326</v>
      </c>
    </row>
    <row r="436" spans="22:22" x14ac:dyDescent="0.25">
      <c r="V436" s="57" t="s">
        <v>536</v>
      </c>
    </row>
    <row r="437" spans="22:22" x14ac:dyDescent="0.25">
      <c r="V437" s="57" t="s">
        <v>537</v>
      </c>
    </row>
    <row r="438" spans="22:22" x14ac:dyDescent="0.25">
      <c r="V438" s="57" t="s">
        <v>538</v>
      </c>
    </row>
    <row r="439" spans="22:22" x14ac:dyDescent="0.25">
      <c r="V439" s="57" t="s">
        <v>539</v>
      </c>
    </row>
    <row r="440" spans="22:22" x14ac:dyDescent="0.25">
      <c r="V440" s="57" t="s">
        <v>2327</v>
      </c>
    </row>
    <row r="441" spans="22:22" x14ac:dyDescent="0.25">
      <c r="V441" s="57" t="s">
        <v>540</v>
      </c>
    </row>
    <row r="442" spans="22:22" x14ac:dyDescent="0.25">
      <c r="V442" s="57" t="s">
        <v>541</v>
      </c>
    </row>
    <row r="443" spans="22:22" x14ac:dyDescent="0.25">
      <c r="V443" s="57" t="s">
        <v>2328</v>
      </c>
    </row>
    <row r="444" spans="22:22" x14ac:dyDescent="0.25">
      <c r="V444" s="57" t="s">
        <v>542</v>
      </c>
    </row>
    <row r="445" spans="22:22" x14ac:dyDescent="0.25">
      <c r="V445" s="57" t="s">
        <v>2329</v>
      </c>
    </row>
    <row r="446" spans="22:22" x14ac:dyDescent="0.25">
      <c r="V446" s="57" t="s">
        <v>543</v>
      </c>
    </row>
    <row r="447" spans="22:22" x14ac:dyDescent="0.25">
      <c r="V447" s="57" t="s">
        <v>544</v>
      </c>
    </row>
    <row r="448" spans="22:22" x14ac:dyDescent="0.25">
      <c r="V448" s="57" t="s">
        <v>2330</v>
      </c>
    </row>
    <row r="449" spans="22:22" x14ac:dyDescent="0.25">
      <c r="V449" s="57" t="s">
        <v>2331</v>
      </c>
    </row>
    <row r="450" spans="22:22" x14ac:dyDescent="0.25">
      <c r="V450" s="57" t="s">
        <v>545</v>
      </c>
    </row>
    <row r="451" spans="22:22" x14ac:dyDescent="0.25">
      <c r="V451" s="57" t="s">
        <v>546</v>
      </c>
    </row>
    <row r="452" spans="22:22" x14ac:dyDescent="0.25">
      <c r="V452" s="57" t="s">
        <v>547</v>
      </c>
    </row>
    <row r="453" spans="22:22" x14ac:dyDescent="0.25">
      <c r="V453" s="57" t="s">
        <v>548</v>
      </c>
    </row>
    <row r="454" spans="22:22" x14ac:dyDescent="0.25">
      <c r="V454" s="57" t="s">
        <v>549</v>
      </c>
    </row>
    <row r="455" spans="22:22" x14ac:dyDescent="0.25">
      <c r="V455" s="57" t="s">
        <v>550</v>
      </c>
    </row>
    <row r="456" spans="22:22" x14ac:dyDescent="0.25">
      <c r="V456" s="57" t="s">
        <v>2332</v>
      </c>
    </row>
    <row r="457" spans="22:22" x14ac:dyDescent="0.25">
      <c r="V457" s="57" t="s">
        <v>551</v>
      </c>
    </row>
    <row r="458" spans="22:22" x14ac:dyDescent="0.25">
      <c r="V458" s="57" t="s">
        <v>2333</v>
      </c>
    </row>
    <row r="459" spans="22:22" x14ac:dyDescent="0.25">
      <c r="V459" s="57" t="s">
        <v>552</v>
      </c>
    </row>
    <row r="460" spans="22:22" x14ac:dyDescent="0.25">
      <c r="V460" s="57" t="s">
        <v>2334</v>
      </c>
    </row>
    <row r="461" spans="22:22" x14ac:dyDescent="0.25">
      <c r="V461" s="57" t="s">
        <v>2335</v>
      </c>
    </row>
    <row r="462" spans="22:22" x14ac:dyDescent="0.25">
      <c r="V462" s="57" t="s">
        <v>553</v>
      </c>
    </row>
    <row r="463" spans="22:22" x14ac:dyDescent="0.25">
      <c r="V463" s="57" t="s">
        <v>2336</v>
      </c>
    </row>
    <row r="464" spans="22:22" x14ac:dyDescent="0.25">
      <c r="V464" s="57" t="s">
        <v>177</v>
      </c>
    </row>
    <row r="465" spans="22:22" x14ac:dyDescent="0.25">
      <c r="V465" s="57" t="s">
        <v>554</v>
      </c>
    </row>
    <row r="466" spans="22:22" x14ac:dyDescent="0.25">
      <c r="V466" s="57" t="s">
        <v>555</v>
      </c>
    </row>
    <row r="467" spans="22:22" x14ac:dyDescent="0.25">
      <c r="V467" s="57" t="s">
        <v>556</v>
      </c>
    </row>
    <row r="468" spans="22:22" x14ac:dyDescent="0.25">
      <c r="V468" s="57" t="s">
        <v>557</v>
      </c>
    </row>
    <row r="469" spans="22:22" x14ac:dyDescent="0.25">
      <c r="V469" s="57" t="s">
        <v>558</v>
      </c>
    </row>
    <row r="470" spans="22:22" x14ac:dyDescent="0.25">
      <c r="V470" s="57" t="s">
        <v>2337</v>
      </c>
    </row>
    <row r="471" spans="22:22" x14ac:dyDescent="0.25">
      <c r="V471" s="57" t="s">
        <v>559</v>
      </c>
    </row>
    <row r="472" spans="22:22" x14ac:dyDescent="0.25">
      <c r="V472" s="57" t="s">
        <v>2338</v>
      </c>
    </row>
    <row r="473" spans="22:22" x14ac:dyDescent="0.25">
      <c r="V473" s="57" t="s">
        <v>2339</v>
      </c>
    </row>
    <row r="474" spans="22:22" x14ac:dyDescent="0.25">
      <c r="V474" s="57" t="s">
        <v>2340</v>
      </c>
    </row>
    <row r="475" spans="22:22" x14ac:dyDescent="0.25">
      <c r="V475" s="57" t="s">
        <v>2341</v>
      </c>
    </row>
    <row r="476" spans="22:22" x14ac:dyDescent="0.25">
      <c r="V476" s="57" t="s">
        <v>560</v>
      </c>
    </row>
    <row r="477" spans="22:22" x14ac:dyDescent="0.25">
      <c r="V477" s="57" t="s">
        <v>561</v>
      </c>
    </row>
    <row r="478" spans="22:22" x14ac:dyDescent="0.25">
      <c r="V478" s="57" t="s">
        <v>562</v>
      </c>
    </row>
    <row r="479" spans="22:22" x14ac:dyDescent="0.25">
      <c r="V479" s="57" t="s">
        <v>2342</v>
      </c>
    </row>
    <row r="480" spans="22:22" x14ac:dyDescent="0.25">
      <c r="V480" s="57" t="s">
        <v>563</v>
      </c>
    </row>
    <row r="481" spans="22:22" x14ac:dyDescent="0.25">
      <c r="V481" s="57" t="s">
        <v>180</v>
      </c>
    </row>
    <row r="482" spans="22:22" x14ac:dyDescent="0.25">
      <c r="V482" s="57" t="s">
        <v>2343</v>
      </c>
    </row>
    <row r="483" spans="22:22" x14ac:dyDescent="0.25">
      <c r="V483" s="57" t="s">
        <v>2344</v>
      </c>
    </row>
    <row r="484" spans="22:22" x14ac:dyDescent="0.25">
      <c r="V484" s="57" t="s">
        <v>564</v>
      </c>
    </row>
    <row r="485" spans="22:22" x14ac:dyDescent="0.25">
      <c r="V485" s="57" t="s">
        <v>2345</v>
      </c>
    </row>
    <row r="486" spans="22:22" x14ac:dyDescent="0.25">
      <c r="V486" s="57" t="s">
        <v>565</v>
      </c>
    </row>
    <row r="487" spans="22:22" x14ac:dyDescent="0.25">
      <c r="V487" s="57" t="s">
        <v>566</v>
      </c>
    </row>
    <row r="488" spans="22:22" x14ac:dyDescent="0.25">
      <c r="V488" s="57" t="s">
        <v>2346</v>
      </c>
    </row>
    <row r="489" spans="22:22" x14ac:dyDescent="0.25">
      <c r="V489" s="57" t="s">
        <v>2347</v>
      </c>
    </row>
    <row r="490" spans="22:22" x14ac:dyDescent="0.25">
      <c r="V490" s="57" t="s">
        <v>567</v>
      </c>
    </row>
    <row r="491" spans="22:22" x14ac:dyDescent="0.25">
      <c r="V491" s="57" t="s">
        <v>568</v>
      </c>
    </row>
    <row r="492" spans="22:22" x14ac:dyDescent="0.25">
      <c r="V492" s="57" t="s">
        <v>2348</v>
      </c>
    </row>
    <row r="493" spans="22:22" x14ac:dyDescent="0.25">
      <c r="V493" s="57" t="s">
        <v>2349</v>
      </c>
    </row>
    <row r="494" spans="22:22" x14ac:dyDescent="0.25">
      <c r="V494" s="57" t="s">
        <v>569</v>
      </c>
    </row>
    <row r="495" spans="22:22" x14ac:dyDescent="0.25">
      <c r="V495" s="57" t="s">
        <v>570</v>
      </c>
    </row>
    <row r="496" spans="22:22" x14ac:dyDescent="0.25">
      <c r="V496" s="57" t="s">
        <v>571</v>
      </c>
    </row>
    <row r="497" spans="22:22" x14ac:dyDescent="0.25">
      <c r="V497" s="57" t="s">
        <v>572</v>
      </c>
    </row>
    <row r="498" spans="22:22" x14ac:dyDescent="0.25">
      <c r="V498" s="57" t="s">
        <v>573</v>
      </c>
    </row>
    <row r="499" spans="22:22" x14ac:dyDescent="0.25">
      <c r="V499" s="57" t="s">
        <v>574</v>
      </c>
    </row>
    <row r="500" spans="22:22" x14ac:dyDescent="0.25">
      <c r="V500" s="57" t="s">
        <v>2350</v>
      </c>
    </row>
    <row r="501" spans="22:22" x14ac:dyDescent="0.25">
      <c r="V501" s="57" t="s">
        <v>575</v>
      </c>
    </row>
    <row r="502" spans="22:22" x14ac:dyDescent="0.25">
      <c r="V502" s="57" t="s">
        <v>2351</v>
      </c>
    </row>
    <row r="503" spans="22:22" x14ac:dyDescent="0.25">
      <c r="V503" s="57" t="s">
        <v>576</v>
      </c>
    </row>
    <row r="504" spans="22:22" x14ac:dyDescent="0.25">
      <c r="V504" s="57" t="s">
        <v>2352</v>
      </c>
    </row>
    <row r="505" spans="22:22" x14ac:dyDescent="0.25">
      <c r="V505" s="57" t="s">
        <v>579</v>
      </c>
    </row>
    <row r="506" spans="22:22" x14ac:dyDescent="0.25">
      <c r="V506" s="57" t="s">
        <v>577</v>
      </c>
    </row>
    <row r="507" spans="22:22" x14ac:dyDescent="0.25">
      <c r="V507" s="57" t="s">
        <v>578</v>
      </c>
    </row>
    <row r="508" spans="22:22" x14ac:dyDescent="0.25">
      <c r="V508" s="57" t="s">
        <v>580</v>
      </c>
    </row>
    <row r="509" spans="22:22" x14ac:dyDescent="0.25">
      <c r="V509" s="57" t="s">
        <v>581</v>
      </c>
    </row>
    <row r="510" spans="22:22" x14ac:dyDescent="0.25">
      <c r="V510" s="57" t="s">
        <v>582</v>
      </c>
    </row>
    <row r="511" spans="22:22" x14ac:dyDescent="0.25">
      <c r="V511" s="57" t="s">
        <v>207</v>
      </c>
    </row>
    <row r="512" spans="22:22" x14ac:dyDescent="0.25">
      <c r="V512" s="57" t="s">
        <v>2353</v>
      </c>
    </row>
    <row r="513" spans="22:22" x14ac:dyDescent="0.25">
      <c r="V513" s="57" t="s">
        <v>2354</v>
      </c>
    </row>
    <row r="514" spans="22:22" x14ac:dyDescent="0.25">
      <c r="V514" s="57" t="s">
        <v>2355</v>
      </c>
    </row>
    <row r="515" spans="22:22" x14ac:dyDescent="0.25">
      <c r="V515" s="57" t="s">
        <v>583</v>
      </c>
    </row>
    <row r="516" spans="22:22" x14ac:dyDescent="0.25">
      <c r="V516" s="57" t="s">
        <v>2356</v>
      </c>
    </row>
    <row r="517" spans="22:22" x14ac:dyDescent="0.25">
      <c r="V517" s="57" t="s">
        <v>584</v>
      </c>
    </row>
    <row r="518" spans="22:22" x14ac:dyDescent="0.25">
      <c r="V518" s="57" t="s">
        <v>2357</v>
      </c>
    </row>
    <row r="519" spans="22:22" x14ac:dyDescent="0.25">
      <c r="V519" s="57" t="s">
        <v>2358</v>
      </c>
    </row>
    <row r="520" spans="22:22" x14ac:dyDescent="0.25">
      <c r="V520" s="57" t="s">
        <v>191</v>
      </c>
    </row>
    <row r="521" spans="22:22" x14ac:dyDescent="0.25">
      <c r="V521" s="57" t="s">
        <v>585</v>
      </c>
    </row>
    <row r="522" spans="22:22" x14ac:dyDescent="0.25">
      <c r="V522" s="57" t="s">
        <v>2359</v>
      </c>
    </row>
    <row r="523" spans="22:22" x14ac:dyDescent="0.25">
      <c r="V523" s="57" t="s">
        <v>2360</v>
      </c>
    </row>
    <row r="524" spans="22:22" x14ac:dyDescent="0.25">
      <c r="V524" s="57" t="s">
        <v>586</v>
      </c>
    </row>
    <row r="525" spans="22:22" x14ac:dyDescent="0.25">
      <c r="V525" s="57" t="s">
        <v>2361</v>
      </c>
    </row>
    <row r="526" spans="22:22" x14ac:dyDescent="0.25">
      <c r="V526" s="57" t="s">
        <v>587</v>
      </c>
    </row>
    <row r="527" spans="22:22" x14ac:dyDescent="0.25">
      <c r="V527" s="57" t="s">
        <v>588</v>
      </c>
    </row>
    <row r="528" spans="22:22" x14ac:dyDescent="0.25">
      <c r="V528" s="57" t="s">
        <v>589</v>
      </c>
    </row>
    <row r="529" spans="22:22" x14ac:dyDescent="0.25">
      <c r="V529" s="57" t="s">
        <v>590</v>
      </c>
    </row>
    <row r="530" spans="22:22" x14ac:dyDescent="0.25">
      <c r="V530" s="57" t="s">
        <v>2362</v>
      </c>
    </row>
    <row r="531" spans="22:22" x14ac:dyDescent="0.25">
      <c r="V531" s="57" t="s">
        <v>591</v>
      </c>
    </row>
    <row r="532" spans="22:22" x14ac:dyDescent="0.25">
      <c r="V532" s="57" t="s">
        <v>2363</v>
      </c>
    </row>
    <row r="533" spans="22:22" x14ac:dyDescent="0.25">
      <c r="V533" s="57" t="s">
        <v>592</v>
      </c>
    </row>
    <row r="534" spans="22:22" x14ac:dyDescent="0.25">
      <c r="V534" s="57" t="s">
        <v>593</v>
      </c>
    </row>
    <row r="535" spans="22:22" x14ac:dyDescent="0.25">
      <c r="V535" s="57" t="s">
        <v>594</v>
      </c>
    </row>
    <row r="536" spans="22:22" x14ac:dyDescent="0.25">
      <c r="V536" s="57" t="s">
        <v>595</v>
      </c>
    </row>
    <row r="537" spans="22:22" x14ac:dyDescent="0.25">
      <c r="V537" s="57" t="s">
        <v>596</v>
      </c>
    </row>
    <row r="538" spans="22:22" x14ac:dyDescent="0.25">
      <c r="V538" s="57" t="s">
        <v>2364</v>
      </c>
    </row>
    <row r="539" spans="22:22" x14ac:dyDescent="0.25">
      <c r="V539" s="57" t="s">
        <v>597</v>
      </c>
    </row>
    <row r="540" spans="22:22" x14ac:dyDescent="0.25">
      <c r="V540" s="57" t="s">
        <v>2365</v>
      </c>
    </row>
    <row r="541" spans="22:22" x14ac:dyDescent="0.25">
      <c r="V541" s="57" t="s">
        <v>2366</v>
      </c>
    </row>
    <row r="542" spans="22:22" x14ac:dyDescent="0.25">
      <c r="V542" s="57" t="s">
        <v>598</v>
      </c>
    </row>
    <row r="543" spans="22:22" x14ac:dyDescent="0.25">
      <c r="V543" s="57" t="s">
        <v>2367</v>
      </c>
    </row>
    <row r="544" spans="22:22" x14ac:dyDescent="0.25">
      <c r="V544" s="57" t="s">
        <v>599</v>
      </c>
    </row>
    <row r="545" spans="22:22" x14ac:dyDescent="0.25">
      <c r="V545" s="57" t="s">
        <v>600</v>
      </c>
    </row>
    <row r="546" spans="22:22" x14ac:dyDescent="0.25">
      <c r="V546" s="57" t="s">
        <v>601</v>
      </c>
    </row>
    <row r="547" spans="22:22" x14ac:dyDescent="0.25">
      <c r="V547" s="57" t="s">
        <v>602</v>
      </c>
    </row>
    <row r="548" spans="22:22" x14ac:dyDescent="0.25">
      <c r="V548" s="57" t="s">
        <v>2368</v>
      </c>
    </row>
    <row r="549" spans="22:22" x14ac:dyDescent="0.25">
      <c r="V549" s="57" t="s">
        <v>603</v>
      </c>
    </row>
    <row r="550" spans="22:22" x14ac:dyDescent="0.25">
      <c r="V550" s="57" t="s">
        <v>604</v>
      </c>
    </row>
    <row r="551" spans="22:22" x14ac:dyDescent="0.25">
      <c r="V551" s="57" t="s">
        <v>2369</v>
      </c>
    </row>
    <row r="552" spans="22:22" x14ac:dyDescent="0.25">
      <c r="V552" s="57" t="s">
        <v>605</v>
      </c>
    </row>
    <row r="553" spans="22:22" x14ac:dyDescent="0.25">
      <c r="V553" s="57" t="s">
        <v>2370</v>
      </c>
    </row>
    <row r="554" spans="22:22" x14ac:dyDescent="0.25">
      <c r="V554" s="57" t="s">
        <v>2371</v>
      </c>
    </row>
    <row r="555" spans="22:22" x14ac:dyDescent="0.25">
      <c r="V555" s="57" t="s">
        <v>606</v>
      </c>
    </row>
    <row r="556" spans="22:22" x14ac:dyDescent="0.25">
      <c r="V556" s="57" t="s">
        <v>607</v>
      </c>
    </row>
    <row r="557" spans="22:22" x14ac:dyDescent="0.25">
      <c r="V557" s="57" t="s">
        <v>608</v>
      </c>
    </row>
    <row r="558" spans="22:22" x14ac:dyDescent="0.25">
      <c r="V558" s="57" t="s">
        <v>609</v>
      </c>
    </row>
    <row r="559" spans="22:22" x14ac:dyDescent="0.25">
      <c r="V559" s="57" t="s">
        <v>2372</v>
      </c>
    </row>
    <row r="560" spans="22:22" x14ac:dyDescent="0.25">
      <c r="V560" s="57" t="s">
        <v>2373</v>
      </c>
    </row>
    <row r="561" spans="22:22" x14ac:dyDescent="0.25">
      <c r="V561" s="57" t="s">
        <v>2374</v>
      </c>
    </row>
    <row r="562" spans="22:22" x14ac:dyDescent="0.25">
      <c r="V562" s="57" t="s">
        <v>610</v>
      </c>
    </row>
    <row r="563" spans="22:22" x14ac:dyDescent="0.25">
      <c r="V563" s="57" t="s">
        <v>611</v>
      </c>
    </row>
    <row r="564" spans="22:22" x14ac:dyDescent="0.25">
      <c r="V564" s="57" t="s">
        <v>245</v>
      </c>
    </row>
    <row r="565" spans="22:22" x14ac:dyDescent="0.25">
      <c r="V565" s="57" t="s">
        <v>612</v>
      </c>
    </row>
    <row r="566" spans="22:22" x14ac:dyDescent="0.25">
      <c r="V566" s="57" t="s">
        <v>613</v>
      </c>
    </row>
    <row r="567" spans="22:22" x14ac:dyDescent="0.25">
      <c r="V567" s="57" t="s">
        <v>614</v>
      </c>
    </row>
    <row r="568" spans="22:22" x14ac:dyDescent="0.25">
      <c r="V568" s="57" t="s">
        <v>615</v>
      </c>
    </row>
    <row r="569" spans="22:22" x14ac:dyDescent="0.25">
      <c r="V569" s="57" t="s">
        <v>2375</v>
      </c>
    </row>
    <row r="570" spans="22:22" x14ac:dyDescent="0.25">
      <c r="V570" s="57" t="s">
        <v>2376</v>
      </c>
    </row>
    <row r="571" spans="22:22" x14ac:dyDescent="0.25">
      <c r="V571" s="57" t="s">
        <v>2377</v>
      </c>
    </row>
    <row r="572" spans="22:22" x14ac:dyDescent="0.25">
      <c r="V572" s="57" t="s">
        <v>616</v>
      </c>
    </row>
    <row r="573" spans="22:22" x14ac:dyDescent="0.25">
      <c r="V573" s="57" t="s">
        <v>2378</v>
      </c>
    </row>
    <row r="574" spans="22:22" x14ac:dyDescent="0.25">
      <c r="V574" s="57" t="s">
        <v>617</v>
      </c>
    </row>
    <row r="575" spans="22:22" x14ac:dyDescent="0.25">
      <c r="V575" s="57" t="s">
        <v>2379</v>
      </c>
    </row>
    <row r="576" spans="22:22" x14ac:dyDescent="0.25">
      <c r="V576" s="57" t="s">
        <v>618</v>
      </c>
    </row>
    <row r="577" spans="22:22" x14ac:dyDescent="0.25">
      <c r="V577" s="57" t="s">
        <v>619</v>
      </c>
    </row>
    <row r="578" spans="22:22" x14ac:dyDescent="0.25">
      <c r="V578" s="57" t="s">
        <v>620</v>
      </c>
    </row>
    <row r="579" spans="22:22" x14ac:dyDescent="0.25">
      <c r="V579" s="57" t="s">
        <v>2380</v>
      </c>
    </row>
    <row r="580" spans="22:22" x14ac:dyDescent="0.25">
      <c r="V580" s="57" t="s">
        <v>621</v>
      </c>
    </row>
    <row r="581" spans="22:22" x14ac:dyDescent="0.25">
      <c r="V581" s="57" t="s">
        <v>622</v>
      </c>
    </row>
    <row r="582" spans="22:22" x14ac:dyDescent="0.25">
      <c r="V582" s="57" t="s">
        <v>623</v>
      </c>
    </row>
    <row r="583" spans="22:22" x14ac:dyDescent="0.25">
      <c r="V583" s="57" t="s">
        <v>624</v>
      </c>
    </row>
    <row r="584" spans="22:22" x14ac:dyDescent="0.25">
      <c r="V584" s="57" t="s">
        <v>625</v>
      </c>
    </row>
    <row r="585" spans="22:22" x14ac:dyDescent="0.25">
      <c r="V585" s="57" t="s">
        <v>626</v>
      </c>
    </row>
    <row r="586" spans="22:22" x14ac:dyDescent="0.25">
      <c r="V586" s="57" t="s">
        <v>627</v>
      </c>
    </row>
    <row r="587" spans="22:22" x14ac:dyDescent="0.25">
      <c r="V587" s="57" t="s">
        <v>628</v>
      </c>
    </row>
    <row r="588" spans="22:22" x14ac:dyDescent="0.25">
      <c r="V588" s="57" t="s">
        <v>2381</v>
      </c>
    </row>
    <row r="589" spans="22:22" x14ac:dyDescent="0.25">
      <c r="V589" s="57" t="s">
        <v>629</v>
      </c>
    </row>
    <row r="590" spans="22:22" x14ac:dyDescent="0.25">
      <c r="V590" s="57" t="s">
        <v>630</v>
      </c>
    </row>
    <row r="591" spans="22:22" x14ac:dyDescent="0.25">
      <c r="V591" s="57" t="s">
        <v>631</v>
      </c>
    </row>
    <row r="592" spans="22:22" x14ac:dyDescent="0.25">
      <c r="V592" s="57" t="s">
        <v>632</v>
      </c>
    </row>
    <row r="593" spans="22:22" x14ac:dyDescent="0.25">
      <c r="V593" s="57" t="s">
        <v>633</v>
      </c>
    </row>
    <row r="594" spans="22:22" x14ac:dyDescent="0.25">
      <c r="V594" s="57" t="s">
        <v>2382</v>
      </c>
    </row>
    <row r="595" spans="22:22" x14ac:dyDescent="0.25">
      <c r="V595" s="57" t="s">
        <v>634</v>
      </c>
    </row>
    <row r="596" spans="22:22" x14ac:dyDescent="0.25">
      <c r="V596" s="57" t="s">
        <v>635</v>
      </c>
    </row>
    <row r="597" spans="22:22" x14ac:dyDescent="0.25">
      <c r="V597" s="57" t="s">
        <v>636</v>
      </c>
    </row>
    <row r="598" spans="22:22" x14ac:dyDescent="0.25">
      <c r="V598" s="57" t="s">
        <v>637</v>
      </c>
    </row>
    <row r="599" spans="22:22" x14ac:dyDescent="0.25">
      <c r="V599" s="57" t="s">
        <v>2383</v>
      </c>
    </row>
    <row r="600" spans="22:22" x14ac:dyDescent="0.25">
      <c r="V600" s="57" t="s">
        <v>638</v>
      </c>
    </row>
    <row r="601" spans="22:22" x14ac:dyDescent="0.25">
      <c r="V601" s="57" t="s">
        <v>639</v>
      </c>
    </row>
    <row r="602" spans="22:22" x14ac:dyDescent="0.25">
      <c r="V602" s="57" t="s">
        <v>640</v>
      </c>
    </row>
    <row r="603" spans="22:22" x14ac:dyDescent="0.25">
      <c r="V603" s="57" t="s">
        <v>641</v>
      </c>
    </row>
    <row r="604" spans="22:22" x14ac:dyDescent="0.25">
      <c r="V604" s="57" t="s">
        <v>642</v>
      </c>
    </row>
    <row r="605" spans="22:22" x14ac:dyDescent="0.25">
      <c r="V605" s="57" t="s">
        <v>2384</v>
      </c>
    </row>
    <row r="606" spans="22:22" x14ac:dyDescent="0.25">
      <c r="V606" s="57" t="s">
        <v>643</v>
      </c>
    </row>
    <row r="607" spans="22:22" x14ac:dyDescent="0.25">
      <c r="V607" s="57" t="s">
        <v>2385</v>
      </c>
    </row>
    <row r="608" spans="22:22" x14ac:dyDescent="0.25">
      <c r="V608" s="57" t="s">
        <v>644</v>
      </c>
    </row>
    <row r="609" spans="22:22" x14ac:dyDescent="0.25">
      <c r="V609" s="57" t="s">
        <v>645</v>
      </c>
    </row>
    <row r="610" spans="22:22" x14ac:dyDescent="0.25">
      <c r="V610" s="57" t="s">
        <v>2386</v>
      </c>
    </row>
    <row r="611" spans="22:22" x14ac:dyDescent="0.25">
      <c r="V611" s="57" t="s">
        <v>197</v>
      </c>
    </row>
    <row r="612" spans="22:22" x14ac:dyDescent="0.25">
      <c r="V612" s="57" t="s">
        <v>2387</v>
      </c>
    </row>
    <row r="613" spans="22:22" x14ac:dyDescent="0.25">
      <c r="V613" s="57" t="s">
        <v>646</v>
      </c>
    </row>
    <row r="614" spans="22:22" x14ac:dyDescent="0.25">
      <c r="V614" s="57" t="s">
        <v>2388</v>
      </c>
    </row>
    <row r="615" spans="22:22" x14ac:dyDescent="0.25">
      <c r="V615" s="57" t="s">
        <v>2389</v>
      </c>
    </row>
    <row r="616" spans="22:22" x14ac:dyDescent="0.25">
      <c r="V616" s="57" t="s">
        <v>647</v>
      </c>
    </row>
    <row r="617" spans="22:22" x14ac:dyDescent="0.25">
      <c r="V617" s="57" t="s">
        <v>648</v>
      </c>
    </row>
    <row r="618" spans="22:22" x14ac:dyDescent="0.25">
      <c r="V618" s="57" t="s">
        <v>2390</v>
      </c>
    </row>
    <row r="619" spans="22:22" x14ac:dyDescent="0.25">
      <c r="V619" s="57" t="s">
        <v>649</v>
      </c>
    </row>
    <row r="620" spans="22:22" x14ac:dyDescent="0.25">
      <c r="V620" s="57" t="s">
        <v>650</v>
      </c>
    </row>
    <row r="621" spans="22:22" x14ac:dyDescent="0.25">
      <c r="V621" s="57" t="s">
        <v>2391</v>
      </c>
    </row>
    <row r="622" spans="22:22" x14ac:dyDescent="0.25">
      <c r="V622" s="57" t="s">
        <v>651</v>
      </c>
    </row>
    <row r="623" spans="22:22" x14ac:dyDescent="0.25">
      <c r="V623" s="57" t="s">
        <v>2392</v>
      </c>
    </row>
    <row r="624" spans="22:22" x14ac:dyDescent="0.25">
      <c r="V624" s="57" t="s">
        <v>652</v>
      </c>
    </row>
    <row r="625" spans="22:22" x14ac:dyDescent="0.25">
      <c r="V625" s="57" t="s">
        <v>2393</v>
      </c>
    </row>
    <row r="626" spans="22:22" x14ac:dyDescent="0.25">
      <c r="V626" s="57" t="s">
        <v>653</v>
      </c>
    </row>
    <row r="627" spans="22:22" x14ac:dyDescent="0.25">
      <c r="V627" s="57" t="s">
        <v>2394</v>
      </c>
    </row>
    <row r="628" spans="22:22" x14ac:dyDescent="0.25">
      <c r="V628" s="57" t="s">
        <v>654</v>
      </c>
    </row>
    <row r="629" spans="22:22" x14ac:dyDescent="0.25">
      <c r="V629" s="57" t="s">
        <v>2395</v>
      </c>
    </row>
    <row r="630" spans="22:22" x14ac:dyDescent="0.25">
      <c r="V630" s="57" t="s">
        <v>661</v>
      </c>
    </row>
    <row r="631" spans="22:22" x14ac:dyDescent="0.25">
      <c r="V631" s="57" t="s">
        <v>662</v>
      </c>
    </row>
    <row r="632" spans="22:22" x14ac:dyDescent="0.25">
      <c r="V632" s="57" t="s">
        <v>663</v>
      </c>
    </row>
    <row r="633" spans="22:22" x14ac:dyDescent="0.25">
      <c r="V633" s="57" t="s">
        <v>2396</v>
      </c>
    </row>
    <row r="634" spans="22:22" x14ac:dyDescent="0.25">
      <c r="V634" s="57" t="s">
        <v>2397</v>
      </c>
    </row>
    <row r="635" spans="22:22" x14ac:dyDescent="0.25">
      <c r="V635" s="57" t="s">
        <v>664</v>
      </c>
    </row>
    <row r="636" spans="22:22" x14ac:dyDescent="0.25">
      <c r="V636" s="57" t="s">
        <v>2398</v>
      </c>
    </row>
    <row r="637" spans="22:22" x14ac:dyDescent="0.25">
      <c r="V637" s="57" t="s">
        <v>2399</v>
      </c>
    </row>
    <row r="638" spans="22:22" x14ac:dyDescent="0.25">
      <c r="V638" s="57" t="s">
        <v>655</v>
      </c>
    </row>
    <row r="639" spans="22:22" x14ac:dyDescent="0.25">
      <c r="V639" s="57" t="s">
        <v>656</v>
      </c>
    </row>
    <row r="640" spans="22:22" x14ac:dyDescent="0.25">
      <c r="V640" s="57" t="s">
        <v>657</v>
      </c>
    </row>
    <row r="641" spans="22:22" x14ac:dyDescent="0.25">
      <c r="V641" s="57" t="s">
        <v>658</v>
      </c>
    </row>
    <row r="642" spans="22:22" x14ac:dyDescent="0.25">
      <c r="V642" s="57" t="s">
        <v>2400</v>
      </c>
    </row>
    <row r="643" spans="22:22" x14ac:dyDescent="0.25">
      <c r="V643" s="57" t="s">
        <v>659</v>
      </c>
    </row>
    <row r="644" spans="22:22" x14ac:dyDescent="0.25">
      <c r="V644" s="57" t="s">
        <v>660</v>
      </c>
    </row>
    <row r="645" spans="22:22" x14ac:dyDescent="0.25">
      <c r="V645" s="57" t="s">
        <v>665</v>
      </c>
    </row>
    <row r="646" spans="22:22" x14ac:dyDescent="0.25">
      <c r="V646" s="57" t="s">
        <v>666</v>
      </c>
    </row>
    <row r="647" spans="22:22" x14ac:dyDescent="0.25">
      <c r="V647" s="57" t="s">
        <v>667</v>
      </c>
    </row>
    <row r="648" spans="22:22" x14ac:dyDescent="0.25">
      <c r="V648" s="57" t="s">
        <v>2401</v>
      </c>
    </row>
    <row r="649" spans="22:22" x14ac:dyDescent="0.25">
      <c r="V649" s="57" t="s">
        <v>668</v>
      </c>
    </row>
    <row r="650" spans="22:22" x14ac:dyDescent="0.25">
      <c r="V650" s="57" t="s">
        <v>669</v>
      </c>
    </row>
    <row r="651" spans="22:22" x14ac:dyDescent="0.25">
      <c r="V651" s="57" t="s">
        <v>2402</v>
      </c>
    </row>
    <row r="652" spans="22:22" x14ac:dyDescent="0.25">
      <c r="V652" s="57" t="s">
        <v>670</v>
      </c>
    </row>
    <row r="653" spans="22:22" x14ac:dyDescent="0.25">
      <c r="V653" s="57" t="s">
        <v>671</v>
      </c>
    </row>
    <row r="654" spans="22:22" x14ac:dyDescent="0.25">
      <c r="V654" s="57" t="s">
        <v>2403</v>
      </c>
    </row>
    <row r="655" spans="22:22" x14ac:dyDescent="0.25">
      <c r="V655" s="57" t="s">
        <v>672</v>
      </c>
    </row>
    <row r="656" spans="22:22" x14ac:dyDescent="0.25">
      <c r="V656" s="57" t="s">
        <v>2404</v>
      </c>
    </row>
    <row r="657" spans="22:22" x14ac:dyDescent="0.25">
      <c r="V657" s="57" t="s">
        <v>673</v>
      </c>
    </row>
    <row r="658" spans="22:22" x14ac:dyDescent="0.25">
      <c r="V658" s="57" t="s">
        <v>674</v>
      </c>
    </row>
    <row r="659" spans="22:22" x14ac:dyDescent="0.25">
      <c r="V659" s="57" t="s">
        <v>675</v>
      </c>
    </row>
    <row r="660" spans="22:22" x14ac:dyDescent="0.25">
      <c r="V660" s="57" t="s">
        <v>676</v>
      </c>
    </row>
    <row r="661" spans="22:22" x14ac:dyDescent="0.25">
      <c r="V661" s="57" t="s">
        <v>2405</v>
      </c>
    </row>
    <row r="662" spans="22:22" x14ac:dyDescent="0.25">
      <c r="V662" s="57" t="s">
        <v>2406</v>
      </c>
    </row>
    <row r="663" spans="22:22" x14ac:dyDescent="0.25">
      <c r="V663" s="57" t="s">
        <v>677</v>
      </c>
    </row>
    <row r="664" spans="22:22" x14ac:dyDescent="0.25">
      <c r="V664" s="57" t="s">
        <v>2407</v>
      </c>
    </row>
    <row r="665" spans="22:22" x14ac:dyDescent="0.25">
      <c r="V665" s="57" t="s">
        <v>2408</v>
      </c>
    </row>
    <row r="666" spans="22:22" x14ac:dyDescent="0.25">
      <c r="V666" s="57" t="s">
        <v>678</v>
      </c>
    </row>
    <row r="667" spans="22:22" x14ac:dyDescent="0.25">
      <c r="V667" s="57" t="s">
        <v>679</v>
      </c>
    </row>
    <row r="668" spans="22:22" x14ac:dyDescent="0.25">
      <c r="V668" s="57" t="s">
        <v>680</v>
      </c>
    </row>
    <row r="669" spans="22:22" x14ac:dyDescent="0.25">
      <c r="V669" s="57" t="s">
        <v>2409</v>
      </c>
    </row>
    <row r="670" spans="22:22" x14ac:dyDescent="0.25">
      <c r="V670" s="57" t="s">
        <v>2410</v>
      </c>
    </row>
    <row r="671" spans="22:22" x14ac:dyDescent="0.25">
      <c r="V671" s="57" t="s">
        <v>2411</v>
      </c>
    </row>
    <row r="672" spans="22:22" x14ac:dyDescent="0.25">
      <c r="V672" s="57" t="s">
        <v>681</v>
      </c>
    </row>
    <row r="673" spans="22:22" x14ac:dyDescent="0.25">
      <c r="V673" s="57" t="s">
        <v>2412</v>
      </c>
    </row>
    <row r="674" spans="22:22" x14ac:dyDescent="0.25">
      <c r="V674" s="57" t="s">
        <v>682</v>
      </c>
    </row>
    <row r="675" spans="22:22" x14ac:dyDescent="0.25">
      <c r="V675" s="57" t="s">
        <v>683</v>
      </c>
    </row>
    <row r="676" spans="22:22" x14ac:dyDescent="0.25">
      <c r="V676" s="57" t="s">
        <v>233</v>
      </c>
    </row>
    <row r="677" spans="22:22" x14ac:dyDescent="0.25">
      <c r="V677" s="57" t="s">
        <v>2413</v>
      </c>
    </row>
    <row r="678" spans="22:22" x14ac:dyDescent="0.25">
      <c r="V678" s="57" t="s">
        <v>2414</v>
      </c>
    </row>
    <row r="679" spans="22:22" x14ac:dyDescent="0.25">
      <c r="V679" s="57" t="s">
        <v>684</v>
      </c>
    </row>
    <row r="680" spans="22:22" x14ac:dyDescent="0.25">
      <c r="V680" s="57" t="s">
        <v>685</v>
      </c>
    </row>
    <row r="681" spans="22:22" x14ac:dyDescent="0.25">
      <c r="V681" s="57" t="s">
        <v>686</v>
      </c>
    </row>
    <row r="682" spans="22:22" x14ac:dyDescent="0.25">
      <c r="V682" s="57" t="s">
        <v>687</v>
      </c>
    </row>
    <row r="683" spans="22:22" x14ac:dyDescent="0.25">
      <c r="V683" s="57" t="s">
        <v>688</v>
      </c>
    </row>
    <row r="684" spans="22:22" x14ac:dyDescent="0.25">
      <c r="V684" s="57" t="s">
        <v>689</v>
      </c>
    </row>
    <row r="685" spans="22:22" x14ac:dyDescent="0.25">
      <c r="V685" s="57" t="s">
        <v>690</v>
      </c>
    </row>
    <row r="686" spans="22:22" x14ac:dyDescent="0.25">
      <c r="V686" s="57" t="s">
        <v>691</v>
      </c>
    </row>
    <row r="687" spans="22:22" x14ac:dyDescent="0.25">
      <c r="V687" s="57" t="s">
        <v>2415</v>
      </c>
    </row>
    <row r="688" spans="22:22" x14ac:dyDescent="0.25">
      <c r="V688" s="57" t="s">
        <v>2416</v>
      </c>
    </row>
    <row r="689" spans="22:22" x14ac:dyDescent="0.25">
      <c r="V689" s="57" t="s">
        <v>692</v>
      </c>
    </row>
    <row r="690" spans="22:22" x14ac:dyDescent="0.25">
      <c r="V690" s="57" t="s">
        <v>693</v>
      </c>
    </row>
    <row r="691" spans="22:22" x14ac:dyDescent="0.25">
      <c r="V691" s="57" t="s">
        <v>2417</v>
      </c>
    </row>
    <row r="692" spans="22:22" x14ac:dyDescent="0.25">
      <c r="V692" s="57" t="s">
        <v>2418</v>
      </c>
    </row>
    <row r="693" spans="22:22" x14ac:dyDescent="0.25">
      <c r="V693" s="57" t="s">
        <v>694</v>
      </c>
    </row>
    <row r="694" spans="22:22" x14ac:dyDescent="0.25">
      <c r="V694" s="57" t="s">
        <v>696</v>
      </c>
    </row>
    <row r="695" spans="22:22" x14ac:dyDescent="0.25">
      <c r="V695" s="57" t="s">
        <v>695</v>
      </c>
    </row>
    <row r="696" spans="22:22" x14ac:dyDescent="0.25">
      <c r="V696" s="57" t="s">
        <v>697</v>
      </c>
    </row>
    <row r="697" spans="22:22" x14ac:dyDescent="0.25">
      <c r="V697" s="57" t="s">
        <v>698</v>
      </c>
    </row>
    <row r="698" spans="22:22" x14ac:dyDescent="0.25">
      <c r="V698" s="57" t="s">
        <v>2419</v>
      </c>
    </row>
    <row r="699" spans="22:22" x14ac:dyDescent="0.25">
      <c r="V699" s="57" t="s">
        <v>2420</v>
      </c>
    </row>
    <row r="700" spans="22:22" x14ac:dyDescent="0.25">
      <c r="V700" s="57" t="s">
        <v>699</v>
      </c>
    </row>
    <row r="701" spans="22:22" x14ac:dyDescent="0.25">
      <c r="V701" s="57" t="s">
        <v>700</v>
      </c>
    </row>
    <row r="702" spans="22:22" x14ac:dyDescent="0.25">
      <c r="V702" s="57" t="s">
        <v>701</v>
      </c>
    </row>
    <row r="703" spans="22:22" x14ac:dyDescent="0.25">
      <c r="V703" s="57" t="s">
        <v>2421</v>
      </c>
    </row>
    <row r="704" spans="22:22" x14ac:dyDescent="0.25">
      <c r="V704" s="57" t="s">
        <v>2422</v>
      </c>
    </row>
    <row r="705" spans="22:22" x14ac:dyDescent="0.25">
      <c r="V705" s="57" t="s">
        <v>702</v>
      </c>
    </row>
    <row r="706" spans="22:22" x14ac:dyDescent="0.25">
      <c r="V706" s="57" t="s">
        <v>703</v>
      </c>
    </row>
    <row r="707" spans="22:22" x14ac:dyDescent="0.25">
      <c r="V707" s="57" t="s">
        <v>2423</v>
      </c>
    </row>
    <row r="708" spans="22:22" x14ac:dyDescent="0.25">
      <c r="V708" s="57" t="s">
        <v>704</v>
      </c>
    </row>
    <row r="709" spans="22:22" x14ac:dyDescent="0.25">
      <c r="V709" s="57" t="s">
        <v>2424</v>
      </c>
    </row>
    <row r="710" spans="22:22" x14ac:dyDescent="0.25">
      <c r="V710" s="57" t="s">
        <v>705</v>
      </c>
    </row>
    <row r="711" spans="22:22" x14ac:dyDescent="0.25">
      <c r="V711" s="57" t="s">
        <v>706</v>
      </c>
    </row>
    <row r="712" spans="22:22" x14ac:dyDescent="0.25">
      <c r="V712" s="57" t="s">
        <v>707</v>
      </c>
    </row>
    <row r="713" spans="22:22" x14ac:dyDescent="0.25">
      <c r="V713" s="57" t="s">
        <v>708</v>
      </c>
    </row>
    <row r="714" spans="22:22" x14ac:dyDescent="0.25">
      <c r="V714" s="57" t="s">
        <v>2425</v>
      </c>
    </row>
    <row r="715" spans="22:22" x14ac:dyDescent="0.25">
      <c r="V715" s="57" t="s">
        <v>2426</v>
      </c>
    </row>
    <row r="716" spans="22:22" x14ac:dyDescent="0.25">
      <c r="V716" s="57" t="s">
        <v>709</v>
      </c>
    </row>
    <row r="717" spans="22:22" x14ac:dyDescent="0.25">
      <c r="V717" s="57" t="s">
        <v>710</v>
      </c>
    </row>
    <row r="718" spans="22:22" x14ac:dyDescent="0.25">
      <c r="V718" s="57" t="s">
        <v>711</v>
      </c>
    </row>
    <row r="719" spans="22:22" x14ac:dyDescent="0.25">
      <c r="V719" s="57" t="s">
        <v>712</v>
      </c>
    </row>
    <row r="720" spans="22:22" x14ac:dyDescent="0.25">
      <c r="V720" s="57" t="s">
        <v>713</v>
      </c>
    </row>
    <row r="721" spans="22:22" x14ac:dyDescent="0.25">
      <c r="V721" s="57" t="s">
        <v>714</v>
      </c>
    </row>
    <row r="722" spans="22:22" x14ac:dyDescent="0.25">
      <c r="V722" s="57" t="s">
        <v>2427</v>
      </c>
    </row>
    <row r="723" spans="22:22" x14ac:dyDescent="0.25">
      <c r="V723" s="57" t="s">
        <v>2428</v>
      </c>
    </row>
    <row r="724" spans="22:22" x14ac:dyDescent="0.25">
      <c r="V724" s="57" t="s">
        <v>2429</v>
      </c>
    </row>
    <row r="725" spans="22:22" x14ac:dyDescent="0.25">
      <c r="V725" s="57" t="s">
        <v>715</v>
      </c>
    </row>
    <row r="726" spans="22:22" x14ac:dyDescent="0.25">
      <c r="V726" s="57" t="s">
        <v>716</v>
      </c>
    </row>
    <row r="727" spans="22:22" x14ac:dyDescent="0.25">
      <c r="V727" s="57" t="s">
        <v>717</v>
      </c>
    </row>
    <row r="728" spans="22:22" x14ac:dyDescent="0.25">
      <c r="V728" s="57" t="s">
        <v>281</v>
      </c>
    </row>
    <row r="729" spans="22:22" x14ac:dyDescent="0.25">
      <c r="V729" s="57" t="s">
        <v>718</v>
      </c>
    </row>
    <row r="730" spans="22:22" x14ac:dyDescent="0.25">
      <c r="V730" s="57" t="s">
        <v>2430</v>
      </c>
    </row>
    <row r="731" spans="22:22" x14ac:dyDescent="0.25">
      <c r="V731" s="57" t="s">
        <v>719</v>
      </c>
    </row>
    <row r="732" spans="22:22" x14ac:dyDescent="0.25">
      <c r="V732" s="57" t="s">
        <v>720</v>
      </c>
    </row>
    <row r="733" spans="22:22" x14ac:dyDescent="0.25">
      <c r="V733" s="57" t="s">
        <v>2431</v>
      </c>
    </row>
    <row r="734" spans="22:22" x14ac:dyDescent="0.25">
      <c r="V734" s="57" t="s">
        <v>721</v>
      </c>
    </row>
    <row r="735" spans="22:22" x14ac:dyDescent="0.25">
      <c r="V735" s="57" t="s">
        <v>722</v>
      </c>
    </row>
    <row r="736" spans="22:22" x14ac:dyDescent="0.25">
      <c r="V736" s="57" t="s">
        <v>2432</v>
      </c>
    </row>
    <row r="737" spans="22:22" x14ac:dyDescent="0.25">
      <c r="V737" s="57" t="s">
        <v>2433</v>
      </c>
    </row>
    <row r="738" spans="22:22" x14ac:dyDescent="0.25">
      <c r="V738" s="57" t="s">
        <v>723</v>
      </c>
    </row>
    <row r="739" spans="22:22" x14ac:dyDescent="0.25">
      <c r="V739" s="57" t="s">
        <v>724</v>
      </c>
    </row>
    <row r="740" spans="22:22" x14ac:dyDescent="0.25">
      <c r="V740" s="57" t="s">
        <v>2434</v>
      </c>
    </row>
    <row r="741" spans="22:22" x14ac:dyDescent="0.25">
      <c r="V741" s="57" t="s">
        <v>725</v>
      </c>
    </row>
    <row r="742" spans="22:22" x14ac:dyDescent="0.25">
      <c r="V742" s="57" t="s">
        <v>2435</v>
      </c>
    </row>
    <row r="743" spans="22:22" x14ac:dyDescent="0.25">
      <c r="V743" s="57" t="s">
        <v>2436</v>
      </c>
    </row>
    <row r="744" spans="22:22" x14ac:dyDescent="0.25">
      <c r="V744" s="57" t="s">
        <v>726</v>
      </c>
    </row>
    <row r="745" spans="22:22" x14ac:dyDescent="0.25">
      <c r="V745" s="57" t="s">
        <v>2437</v>
      </c>
    </row>
    <row r="746" spans="22:22" x14ac:dyDescent="0.25">
      <c r="V746" s="57" t="s">
        <v>2438</v>
      </c>
    </row>
    <row r="747" spans="22:22" x14ac:dyDescent="0.25">
      <c r="V747" s="57" t="s">
        <v>727</v>
      </c>
    </row>
    <row r="748" spans="22:22" x14ac:dyDescent="0.25">
      <c r="V748" s="57" t="s">
        <v>2439</v>
      </c>
    </row>
    <row r="749" spans="22:22" x14ac:dyDescent="0.25">
      <c r="V749" s="57" t="s">
        <v>728</v>
      </c>
    </row>
    <row r="750" spans="22:22" x14ac:dyDescent="0.25">
      <c r="V750" s="57" t="s">
        <v>2440</v>
      </c>
    </row>
    <row r="751" spans="22:22" x14ac:dyDescent="0.25">
      <c r="V751" s="57" t="s">
        <v>729</v>
      </c>
    </row>
    <row r="752" spans="22:22" x14ac:dyDescent="0.25">
      <c r="V752" s="57" t="s">
        <v>2441</v>
      </c>
    </row>
    <row r="753" spans="22:22" x14ac:dyDescent="0.25">
      <c r="V753" s="57" t="s">
        <v>2442</v>
      </c>
    </row>
    <row r="754" spans="22:22" x14ac:dyDescent="0.25">
      <c r="V754" s="57" t="s">
        <v>2443</v>
      </c>
    </row>
    <row r="755" spans="22:22" x14ac:dyDescent="0.25">
      <c r="V755" s="57" t="s">
        <v>730</v>
      </c>
    </row>
    <row r="756" spans="22:22" x14ac:dyDescent="0.25">
      <c r="V756" s="57" t="s">
        <v>2444</v>
      </c>
    </row>
    <row r="757" spans="22:22" x14ac:dyDescent="0.25">
      <c r="V757" s="57" t="s">
        <v>2445</v>
      </c>
    </row>
    <row r="758" spans="22:22" x14ac:dyDescent="0.25">
      <c r="V758" s="57" t="s">
        <v>2446</v>
      </c>
    </row>
    <row r="759" spans="22:22" x14ac:dyDescent="0.25">
      <c r="V759" s="57" t="s">
        <v>2447</v>
      </c>
    </row>
    <row r="760" spans="22:22" x14ac:dyDescent="0.25">
      <c r="V760" s="57" t="s">
        <v>2448</v>
      </c>
    </row>
    <row r="761" spans="22:22" x14ac:dyDescent="0.25">
      <c r="V761" s="57" t="s">
        <v>2449</v>
      </c>
    </row>
    <row r="762" spans="22:22" x14ac:dyDescent="0.25">
      <c r="V762" s="57" t="s">
        <v>2450</v>
      </c>
    </row>
    <row r="763" spans="22:22" x14ac:dyDescent="0.25">
      <c r="V763" s="57" t="s">
        <v>731</v>
      </c>
    </row>
    <row r="764" spans="22:22" x14ac:dyDescent="0.25">
      <c r="V764" s="57" t="s">
        <v>732</v>
      </c>
    </row>
    <row r="765" spans="22:22" x14ac:dyDescent="0.25">
      <c r="V765" s="57" t="s">
        <v>2451</v>
      </c>
    </row>
    <row r="766" spans="22:22" x14ac:dyDescent="0.25">
      <c r="V766" s="57" t="s">
        <v>733</v>
      </c>
    </row>
    <row r="767" spans="22:22" x14ac:dyDescent="0.25">
      <c r="V767" s="57" t="s">
        <v>2452</v>
      </c>
    </row>
    <row r="768" spans="22:22" x14ac:dyDescent="0.25">
      <c r="V768" s="57" t="s">
        <v>2453</v>
      </c>
    </row>
    <row r="769" spans="22:22" x14ac:dyDescent="0.25">
      <c r="V769" s="57" t="s">
        <v>2454</v>
      </c>
    </row>
    <row r="770" spans="22:22" x14ac:dyDescent="0.25">
      <c r="V770" s="57" t="s">
        <v>734</v>
      </c>
    </row>
    <row r="771" spans="22:22" x14ac:dyDescent="0.25">
      <c r="V771" s="57" t="s">
        <v>735</v>
      </c>
    </row>
    <row r="772" spans="22:22" x14ac:dyDescent="0.25">
      <c r="V772" s="57" t="s">
        <v>2455</v>
      </c>
    </row>
    <row r="773" spans="22:22" x14ac:dyDescent="0.25">
      <c r="V773" s="57" t="s">
        <v>736</v>
      </c>
    </row>
    <row r="774" spans="22:22" x14ac:dyDescent="0.25">
      <c r="V774" s="57" t="s">
        <v>737</v>
      </c>
    </row>
    <row r="775" spans="22:22" x14ac:dyDescent="0.25">
      <c r="V775" s="57" t="s">
        <v>2456</v>
      </c>
    </row>
    <row r="776" spans="22:22" x14ac:dyDescent="0.25">
      <c r="V776" s="57" t="s">
        <v>738</v>
      </c>
    </row>
    <row r="777" spans="22:22" x14ac:dyDescent="0.25">
      <c r="V777" s="57" t="s">
        <v>739</v>
      </c>
    </row>
    <row r="778" spans="22:22" x14ac:dyDescent="0.25">
      <c r="V778" s="57" t="s">
        <v>740</v>
      </c>
    </row>
    <row r="779" spans="22:22" x14ac:dyDescent="0.25">
      <c r="V779" s="57" t="s">
        <v>2457</v>
      </c>
    </row>
    <row r="780" spans="22:22" x14ac:dyDescent="0.25">
      <c r="V780" s="57" t="s">
        <v>2458</v>
      </c>
    </row>
    <row r="781" spans="22:22" x14ac:dyDescent="0.25">
      <c r="V781" s="57" t="s">
        <v>741</v>
      </c>
    </row>
    <row r="782" spans="22:22" x14ac:dyDescent="0.25">
      <c r="V782" s="57" t="s">
        <v>742</v>
      </c>
    </row>
    <row r="783" spans="22:22" x14ac:dyDescent="0.25">
      <c r="V783" s="57" t="s">
        <v>743</v>
      </c>
    </row>
    <row r="784" spans="22:22" x14ac:dyDescent="0.25">
      <c r="V784" s="57" t="s">
        <v>2459</v>
      </c>
    </row>
  </sheetData>
  <sheetProtection algorithmName="SHA-512" hashValue="UAhczF+XP0mZWXbz2nKq/fK8Csia52pLY4rN/CtatEMwh7DMSnksUEkQeV+10EaWbsfVi0T+3ZwvT/aJED0/JA==" saltValue="nECyY1VookZHbwHWW2JSRw==" spinCount="100000" sheet="1" objects="1" scenarios="1"/>
  <conditionalFormatting sqref="S1:S377">
    <cfRule type="duplicateValues" dxfId="1" priority="1"/>
  </conditionalFormatting>
  <conditionalFormatting sqref="S378:S65536">
    <cfRule type="duplicateValues" dxfId="0" priority="2"/>
  </conditionalFormatting>
  <pageMargins left="0.511811024" right="0.511811024" top="0.78740157499999996" bottom="0.78740157499999996" header="0.31496062000000002" footer="0.31496062000000002"/>
  <pageSetup orientation="portrait" r:id="rId1"/>
  <headerFooter>
    <oddFooter>&amp;R_x000D_&amp;1#&amp;"Calibri"&amp;10&amp;K000000 Classificação: Direcionado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o" ma:contentTypeID="0x01010098AB1B5145935F44924131F178ED13EA" ma:contentTypeVersion="3" ma:contentTypeDescription="Crie um novo documento." ma:contentTypeScope="" ma:versionID="ae7ad6f47e9e957e9daf7cae17d00237">
  <xsd:schema xmlns:xsd="http://www.w3.org/2001/XMLSchema" xmlns:xs="http://www.w3.org/2001/XMLSchema" xmlns:p="http://schemas.microsoft.com/office/2006/metadata/properties" xmlns:ns1="http://schemas.microsoft.com/sharepoint/v3" xmlns:ns2="58259777-d46c-4e0d-b25d-2e4e5ef692ed" targetNamespace="http://schemas.microsoft.com/office/2006/metadata/properties" ma:root="true" ma:fieldsID="4ef3d0fe069ce4003f063098c525d2ae" ns1:_="" ns2:_="">
    <xsd:import namespace="http://schemas.microsoft.com/sharepoint/v3"/>
    <xsd:import namespace="58259777-d46c-4e0d-b25d-2e4e5ef692ed"/>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Agendamento de Data de Início" ma:internalName="PublishingStartDate">
      <xsd:simpleType>
        <xsd:restriction base="dms:Unknown"/>
      </xsd:simpleType>
    </xsd:element>
    <xsd:element name="PublishingExpirationDate" ma:index="12" nillable="true" ma:displayName="Agendamento de Data de Término"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8259777-d46c-4e0d-b25d-2e4e5ef692ed" elementFormDefault="qualified">
    <xsd:import namespace="http://schemas.microsoft.com/office/2006/documentManagement/types"/>
    <xsd:import namespace="http://schemas.microsoft.com/office/infopath/2007/PartnerControls"/>
    <xsd:element name="_dlc_DocId" ma:index="8" nillable="true" ma:displayName="Valor da ID do Documento" ma:description="O valor da ID do documento atribuída a este item." ma:internalName="_dlc_DocId" ma:readOnly="true">
      <xsd:simpleType>
        <xsd:restriction base="dms:Text"/>
      </xsd:simpleType>
    </xsd:element>
    <xsd:element name="_dlc_DocIdUrl" ma:index="9"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6763FA-ED7F-4EED-9E65-2BE90316F9DC}">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660E572-F0E9-41C6-A839-CB8CAEFFDA70}">
  <ds:schemaRefs>
    <ds:schemaRef ds:uri="http://schemas.microsoft.com/sharepoint/events"/>
  </ds:schemaRefs>
</ds:datastoreItem>
</file>

<file path=customXml/itemProps3.xml><?xml version="1.0" encoding="utf-8"?>
<ds:datastoreItem xmlns:ds="http://schemas.openxmlformats.org/officeDocument/2006/customXml" ds:itemID="{8E60B10B-3E27-4580-9528-DC7E625DC7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259777-d46c-4e0d-b25d-2e4e5ef692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E95F11-2F08-478A-8D59-4C102F76F7C1}">
  <ds:schemaRefs>
    <ds:schemaRef ds:uri="http://schemas.microsoft.com/office/2006/metadata/longProperties"/>
  </ds:schemaRefs>
</ds:datastoreItem>
</file>

<file path=customXml/itemProps5.xml><?xml version="1.0" encoding="utf-8"?>
<ds:datastoreItem xmlns:ds="http://schemas.openxmlformats.org/officeDocument/2006/customXml" ds:itemID="{1CD48614-F226-4FDC-A38F-4B475E378438}">
  <ds:schemaRefs>
    <ds:schemaRef ds:uri="http://schemas.microsoft.com/sharepoint/v3/contenttype/forms"/>
  </ds:schemaRefs>
</ds:datastoreItem>
</file>

<file path=docMetadata/LabelInfo.xml><?xml version="1.0" encoding="utf-8"?>
<clbl:labelList xmlns:clbl="http://schemas.microsoft.com/office/2020/mipLabelMetadata">
  <clbl:label id="{723fd9ce-6d6d-415e-88a7-385d6d41dc16}" enabled="1" method="Privileged" siteId="{97ce2340-9c1d-45b1-a835-7ea811b6fe9a}"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10</vt:i4>
      </vt:variant>
    </vt:vector>
  </HeadingPairs>
  <TitlesOfParts>
    <vt:vector size="15" baseType="lpstr">
      <vt:lpstr>Validação</vt:lpstr>
      <vt:lpstr>Ramo_Atividade</vt:lpstr>
      <vt:lpstr>1 - Solicitação - IP</vt:lpstr>
      <vt:lpstr>Tbl_Cabos</vt:lpstr>
      <vt:lpstr>Plan3</vt:lpstr>
      <vt:lpstr>CABEC_CABOS_POR_TIPO_REDE</vt:lpstr>
      <vt:lpstr>CABEC_TIPOS_REDES</vt:lpstr>
      <vt:lpstr>CABOS</vt:lpstr>
      <vt:lpstr>GpAtividade</vt:lpstr>
      <vt:lpstr>GrupoRamoAtividade</vt:lpstr>
      <vt:lpstr>MUNICÍPIOS</vt:lpstr>
      <vt:lpstr>RamAtividade</vt:lpstr>
      <vt:lpstr>TblRamosAtividade</vt:lpstr>
      <vt:lpstr>TENSÃO_OBJETIVO</vt:lpstr>
      <vt:lpstr>Tipos_Obra</vt:lpstr>
    </vt:vector>
  </TitlesOfParts>
  <Company>CEMIG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c057204</dc:creator>
  <cp:lastModifiedBy>Larissa Pinal Marra</cp:lastModifiedBy>
  <cp:lastPrinted>2021-10-22T02:32:36Z</cp:lastPrinted>
  <dcterms:created xsi:type="dcterms:W3CDTF">2015-01-07T17:10:47Z</dcterms:created>
  <dcterms:modified xsi:type="dcterms:W3CDTF">2024-12-19T14:00:00Z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7QETMA5ZRQ4U-289-357</vt:lpwstr>
  </property>
  <property fmtid="{D5CDD505-2E9C-101B-9397-08002B2CF9AE}" pid="3" name="_dlc_DocIdItemGuid">
    <vt:lpwstr>c0471330-6833-4b0b-b37f-f5d9c17b66da</vt:lpwstr>
  </property>
  <property fmtid="{D5CDD505-2E9C-101B-9397-08002B2CF9AE}" pid="4" name="_dlc_DocIdUrl">
    <vt:lpwstr>http://portalcemig2010/pt-br/atendimento/Clientes/_layouts/DocIdRedir.aspx?ID=7QETMA5ZRQ4U-289-357, 7QETMA5ZRQ4U-289-357</vt:lpwstr>
  </property>
  <property fmtid="{D5CDD505-2E9C-101B-9397-08002B2CF9AE}" pid="5" name="MSIP_Label_723fd9ce-6d6d-415e-88a7-385d6d41dc16_Enabled">
    <vt:lpwstr>true</vt:lpwstr>
  </property>
  <property fmtid="{D5CDD505-2E9C-101B-9397-08002B2CF9AE}" pid="6" name="MSIP_Label_723fd9ce-6d6d-415e-88a7-385d6d41dc16_SetDate">
    <vt:lpwstr>2023-12-29T14:05:55Z</vt:lpwstr>
  </property>
  <property fmtid="{D5CDD505-2E9C-101B-9397-08002B2CF9AE}" pid="7" name="MSIP_Label_723fd9ce-6d6d-415e-88a7-385d6d41dc16_Method">
    <vt:lpwstr>Standard</vt:lpwstr>
  </property>
  <property fmtid="{D5CDD505-2E9C-101B-9397-08002B2CF9AE}" pid="8" name="MSIP_Label_723fd9ce-6d6d-415e-88a7-385d6d41dc16_Name">
    <vt:lpwstr>Direcionado</vt:lpwstr>
  </property>
  <property fmtid="{D5CDD505-2E9C-101B-9397-08002B2CF9AE}" pid="9" name="MSIP_Label_723fd9ce-6d6d-415e-88a7-385d6d41dc16_SiteId">
    <vt:lpwstr>97ce2340-9c1d-45b1-a835-7ea811b6fe9a</vt:lpwstr>
  </property>
  <property fmtid="{D5CDD505-2E9C-101B-9397-08002B2CF9AE}" pid="10" name="MSIP_Label_723fd9ce-6d6d-415e-88a7-385d6d41dc16_ActionId">
    <vt:lpwstr>6e02b97f-e513-466f-a80a-63a1934bbc2d</vt:lpwstr>
  </property>
  <property fmtid="{D5CDD505-2E9C-101B-9397-08002B2CF9AE}" pid="11" name="MSIP_Label_723fd9ce-6d6d-415e-88a7-385d6d41dc16_ContentBits">
    <vt:lpwstr>0</vt:lpwstr>
  </property>
</Properties>
</file>