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migbr-my.sharepoint.com/personal/dsenna_cemig_com_br/Documents/Documentos/CO_PM/PMI/PMI_007_2023ControlTower/DocsPMI_ControlTower/"/>
    </mc:Choice>
  </mc:AlternateContent>
  <xr:revisionPtr revIDLastSave="22" documentId="8_{6BDB2198-2D6D-4257-9DD1-D273D0D1EF27}" xr6:coauthVersionLast="47" xr6:coauthVersionMax="47" xr10:uidLastSave="{B2032ADA-4C5C-41C8-BEE9-1B08117B7265}"/>
  <bookViews>
    <workbookView xWindow="-120" yWindow="-120" windowWidth="19440" windowHeight="15000" xr2:uid="{211438B0-111D-42AA-8627-B9786526B6C4}"/>
  </bookViews>
  <sheets>
    <sheet name="Projetos" sheetId="2" r:id="rId1"/>
    <sheet name="Projeto1" sheetId="3" r:id="rId2"/>
    <sheet name="Projeto2" sheetId="4" r:id="rId3"/>
    <sheet name="Projeto3" sheetId="6" r:id="rId4"/>
    <sheet name="Projeto4" sheetId="7" r:id="rId5"/>
    <sheet name="Projeto5" sheetId="8" r:id="rId6"/>
    <sheet name="Projeto6" sheetId="9" r:id="rId7"/>
    <sheet name="Projeto7" sheetId="10" r:id="rId8"/>
    <sheet name="Projeto8" sheetId="11" r:id="rId9"/>
    <sheet name="Projeto9" sheetId="12" r:id="rId10"/>
    <sheet name="Projeto10" sheetId="13" r:id="rId11"/>
    <sheet name="Projeto11" sheetId="14" r:id="rId12"/>
    <sheet name="Projeto12" sheetId="15" r:id="rId13"/>
    <sheet name="Projeto13" sheetId="16" r:id="rId14"/>
    <sheet name="Projeto14" sheetId="17" r:id="rId15"/>
    <sheet name="Projeto15" sheetId="18" r:id="rId16"/>
    <sheet name="Projeto16" sheetId="19" r:id="rId17"/>
    <sheet name="Projeto17" sheetId="21" r:id="rId18"/>
    <sheet name="Projeto18" sheetId="22" r:id="rId19"/>
    <sheet name="Projeto19" sheetId="23" r:id="rId20"/>
    <sheet name="Projeto20" sheetId="24" r:id="rId21"/>
    <sheet name="Projeto21" sheetId="25" r:id="rId22"/>
    <sheet name="Projeto22" sheetId="26" r:id="rId23"/>
    <sheet name="Projeto23" sheetId="27" r:id="rId24"/>
    <sheet name="Projeto24" sheetId="28" r:id="rId25"/>
    <sheet name="Projeto25" sheetId="29" r:id="rId26"/>
    <sheet name="Projeto26" sheetId="30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2" l="1"/>
  <c r="I28" i="2"/>
  <c r="D28" i="2"/>
  <c r="C28" i="2"/>
  <c r="G27" i="2"/>
  <c r="F27" i="2" s="1"/>
  <c r="E27" i="2"/>
  <c r="G26" i="2"/>
  <c r="F26" i="2" s="1"/>
  <c r="E26" i="2"/>
  <c r="E25" i="2"/>
  <c r="G25" i="2" s="1"/>
  <c r="F25" i="2" s="1"/>
  <c r="E24" i="2"/>
  <c r="G24" i="2" s="1"/>
  <c r="F24" i="2" s="1"/>
  <c r="H23" i="2"/>
  <c r="G23" i="2"/>
  <c r="F23" i="2" s="1"/>
  <c r="E23" i="2"/>
  <c r="J22" i="2"/>
  <c r="G22" i="2"/>
  <c r="F22" i="2" s="1"/>
  <c r="E22" i="2"/>
  <c r="J21" i="2"/>
  <c r="E21" i="2"/>
  <c r="G21" i="2" s="1"/>
  <c r="F21" i="2" s="1"/>
  <c r="J20" i="2"/>
  <c r="E20" i="2"/>
  <c r="G20" i="2" s="1"/>
  <c r="F20" i="2" s="1"/>
  <c r="G19" i="2"/>
  <c r="F19" i="2" s="1"/>
  <c r="E19" i="2"/>
  <c r="H18" i="2"/>
  <c r="J18" i="2" s="1"/>
  <c r="G18" i="2"/>
  <c r="F18" i="2" s="1"/>
  <c r="E18" i="2"/>
  <c r="H17" i="2"/>
  <c r="J17" i="2" s="1"/>
  <c r="E17" i="2"/>
  <c r="G17" i="2" s="1"/>
  <c r="F17" i="2" s="1"/>
  <c r="H16" i="2"/>
  <c r="J16" i="2" s="1"/>
  <c r="E16" i="2"/>
  <c r="G16" i="2" s="1"/>
  <c r="F16" i="2" s="1"/>
  <c r="H15" i="2"/>
  <c r="G15" i="2"/>
  <c r="F15" i="2" s="1"/>
  <c r="E15" i="2"/>
  <c r="H14" i="2"/>
  <c r="J14" i="2" s="1"/>
  <c r="E14" i="2"/>
  <c r="G14" i="2" s="1"/>
  <c r="F14" i="2" s="1"/>
  <c r="H13" i="2"/>
  <c r="E13" i="2"/>
  <c r="G13" i="2" s="1"/>
  <c r="F13" i="2" s="1"/>
  <c r="H12" i="2"/>
  <c r="E12" i="2"/>
  <c r="G12" i="2" s="1"/>
  <c r="F12" i="2" s="1"/>
  <c r="H11" i="2"/>
  <c r="J11" i="2" s="1"/>
  <c r="G11" i="2"/>
  <c r="F11" i="2" s="1"/>
  <c r="E11" i="2"/>
  <c r="H10" i="2"/>
  <c r="J10" i="2" s="1"/>
  <c r="E10" i="2"/>
  <c r="G10" i="2" s="1"/>
  <c r="F10" i="2" s="1"/>
  <c r="H9" i="2"/>
  <c r="E9" i="2"/>
  <c r="G9" i="2" s="1"/>
  <c r="F9" i="2" s="1"/>
  <c r="H8" i="2"/>
  <c r="E8" i="2"/>
  <c r="G8" i="2" s="1"/>
  <c r="F8" i="2" s="1"/>
  <c r="H7" i="2"/>
  <c r="J7" i="2" s="1"/>
  <c r="E7" i="2"/>
  <c r="G7" i="2" s="1"/>
  <c r="F7" i="2" s="1"/>
  <c r="H6" i="2"/>
  <c r="J6" i="2" s="1"/>
  <c r="G6" i="2"/>
  <c r="F6" i="2" s="1"/>
  <c r="E6" i="2"/>
  <c r="J5" i="2"/>
  <c r="H5" i="2"/>
  <c r="E5" i="2"/>
  <c r="G5" i="2" s="1"/>
  <c r="F5" i="2" s="1"/>
  <c r="H4" i="2"/>
  <c r="J4" i="2" s="1"/>
  <c r="E4" i="2"/>
  <c r="G4" i="2" s="1"/>
  <c r="F4" i="2" s="1"/>
  <c r="H3" i="2"/>
  <c r="G3" i="2"/>
  <c r="F3" i="2" s="1"/>
  <c r="E3" i="2"/>
  <c r="H2" i="2"/>
  <c r="J2" i="2" s="1"/>
  <c r="E2" i="2"/>
  <c r="G2" i="2" s="1"/>
  <c r="J3" i="2" l="1"/>
  <c r="J13" i="2"/>
  <c r="J15" i="2"/>
  <c r="J19" i="2"/>
  <c r="J23" i="2"/>
  <c r="J8" i="2"/>
  <c r="J12" i="2"/>
  <c r="J9" i="2"/>
  <c r="F2" i="2"/>
  <c r="F28" i="2" s="1"/>
  <c r="G28" i="2"/>
  <c r="E28" i="2"/>
  <c r="H28" i="2"/>
  <c r="J28" i="2" l="1"/>
</calcChain>
</file>

<file path=xl/sharedStrings.xml><?xml version="1.0" encoding="utf-8"?>
<sst xmlns="http://schemas.openxmlformats.org/spreadsheetml/2006/main" count="1812" uniqueCount="123">
  <si>
    <t>Cidades</t>
  </si>
  <si>
    <t>MWac</t>
  </si>
  <si>
    <t>MWp</t>
  </si>
  <si>
    <t>MWp com Sobressalentes</t>
  </si>
  <si>
    <t>Quantidade de Módulos</t>
  </si>
  <si>
    <t>Quantidade de Containers</t>
  </si>
  <si>
    <t>Itapecerica</t>
  </si>
  <si>
    <t>Projeto 1</t>
  </si>
  <si>
    <t>Arcos</t>
  </si>
  <si>
    <t>Projeto 2</t>
  </si>
  <si>
    <t>Projeto 3</t>
  </si>
  <si>
    <t>Piumhi</t>
  </si>
  <si>
    <t>Projeto 4</t>
  </si>
  <si>
    <t>Coqueiral</t>
  </si>
  <si>
    <t>Projeto 5</t>
  </si>
  <si>
    <t>Projeto 6</t>
  </si>
  <si>
    <t>São Sebastião do Paraíso</t>
  </si>
  <si>
    <t>Projeto 7</t>
  </si>
  <si>
    <t>Três Pontas</t>
  </si>
  <si>
    <t>Projeto 8</t>
  </si>
  <si>
    <t>Patos de Minas</t>
  </si>
  <si>
    <t>Projeto 9</t>
  </si>
  <si>
    <t>Carmo do Paranaíba</t>
  </si>
  <si>
    <t>Projeto 10</t>
  </si>
  <si>
    <t>Mateus Leme</t>
  </si>
  <si>
    <t>Projeto 11</t>
  </si>
  <si>
    <t>Campos Altos</t>
  </si>
  <si>
    <t>Projeto 12</t>
  </si>
  <si>
    <t>São Bento Abade</t>
  </si>
  <si>
    <t>Projeto 13</t>
  </si>
  <si>
    <t>Nepomuceno</t>
  </si>
  <si>
    <t>Projeto 14</t>
  </si>
  <si>
    <t>Silvanópolis</t>
  </si>
  <si>
    <t>Projeto 15</t>
  </si>
  <si>
    <t>Diamantina</t>
  </si>
  <si>
    <t>Projeto 16</t>
  </si>
  <si>
    <t>Divinópolis</t>
  </si>
  <si>
    <t>Projeto 17</t>
  </si>
  <si>
    <t>Carmo do Cajuru</t>
  </si>
  <si>
    <t>Projeto 18</t>
  </si>
  <si>
    <t>Três Marias</t>
  </si>
  <si>
    <t>Projeto 19</t>
  </si>
  <si>
    <t>Araguari</t>
  </si>
  <si>
    <t>Projeto 20</t>
  </si>
  <si>
    <t>Projeto 21</t>
  </si>
  <si>
    <t>Projeto 22</t>
  </si>
  <si>
    <t>Igaratinga</t>
  </si>
  <si>
    <t>Projeto 23</t>
  </si>
  <si>
    <t>Projeto 24</t>
  </si>
  <si>
    <t>Angueretá</t>
  </si>
  <si>
    <t>Projeto 25</t>
  </si>
  <si>
    <t>Projeto 26</t>
  </si>
  <si>
    <t>Potência média módulo</t>
  </si>
  <si>
    <t>Módulos por container</t>
  </si>
  <si>
    <t>Wp</t>
  </si>
  <si>
    <t>MWp armazenado em pulmão de obra</t>
  </si>
  <si>
    <t>Tempo de armazenamento do pulmão de obra</t>
  </si>
  <si>
    <t>12 meses</t>
  </si>
  <si>
    <t>15 meses</t>
  </si>
  <si>
    <t>Módulos por pallete</t>
  </si>
  <si>
    <t>Wp por pallete</t>
  </si>
  <si>
    <t>Pallets de armazenamento do pulmão de obra</t>
  </si>
  <si>
    <t>Palletes por container</t>
  </si>
  <si>
    <t>Igarapé</t>
  </si>
  <si>
    <t>Descrição do Serviço</t>
  </si>
  <si>
    <t>Unidade</t>
  </si>
  <si>
    <t>Tarifa</t>
  </si>
  <si>
    <t>Coordenação (control tower)</t>
  </si>
  <si>
    <t>Gestão porta a porta do processo</t>
  </si>
  <si>
    <t>Processo (BL)</t>
  </si>
  <si>
    <t>Marine Surveyor na Origem (China)</t>
  </si>
  <si>
    <t>Inspeção</t>
  </si>
  <si>
    <t>Marine Surveyor no Destino (Santos)</t>
  </si>
  <si>
    <t xml:space="preserve">Inspeção </t>
  </si>
  <si>
    <t>Importação</t>
  </si>
  <si>
    <t>Habilitação ao Radar (Receita Federal)</t>
  </si>
  <si>
    <t>Por CNPJ</t>
  </si>
  <si>
    <t>Gestão do Processo Aduaneiro de Importação (Despacho Aduaneiro de Importação) – MARÍTMO</t>
  </si>
  <si>
    <t>Por D.I.</t>
  </si>
  <si>
    <t>Armazenagem em zona primária e secundária (sobre o valor da carga por períodos de 15 dias)</t>
  </si>
  <si>
    <t>%</t>
  </si>
  <si>
    <t>Gestão do Processo Aduaneiro de Importação (Despacho Aduaneiro de Importação) – AÉREO</t>
  </si>
  <si>
    <t>Emissão de Licença de Importação e diligenciamento (NCM: 8541.43.00)</t>
  </si>
  <si>
    <t>Por licença</t>
  </si>
  <si>
    <t>Declaração de Trânsito Aduaneiro</t>
  </si>
  <si>
    <t>Por DTA</t>
  </si>
  <si>
    <t>Pleito de Ex-tarifário (sobre a economia gerada)</t>
  </si>
  <si>
    <t>Por pleito</t>
  </si>
  <si>
    <t>Processos atípicos (ex. Admissão/Exportação Temporária, Entreposto Aduaneiro e etc.)</t>
  </si>
  <si>
    <t>Consultoria de Importação</t>
  </si>
  <si>
    <t>Solução de Logística com Transporte nacional</t>
  </si>
  <si>
    <t>Transporte R$/km</t>
  </si>
  <si>
    <t>R$/km</t>
  </si>
  <si>
    <t>Carga, Descarga e Armazenamento de Módulos Fotovoltaicos</t>
  </si>
  <si>
    <t>Mobilização/desmobilização (estrutura já montada)</t>
  </si>
  <si>
    <t>Un</t>
  </si>
  <si>
    <t>Supervisão de carga, descarga e armazenamento (sobre o valor do processo por 30 dias)</t>
  </si>
  <si>
    <t>Armazenagem por m2, sem empilhamento (por períodos de 30 dias)</t>
  </si>
  <si>
    <t>M2</t>
  </si>
  <si>
    <t>Estadia de caminhão (cobrança após 5h de espera)</t>
  </si>
  <si>
    <t>tonelada/hora</t>
  </si>
  <si>
    <t xml:space="preserve">Seguro armazém (sobre o valor da carga por períodos de 30 dias) </t>
  </si>
  <si>
    <t>Inserir abaixo itens de contingências</t>
  </si>
  <si>
    <t>Isca Camuflada (para containers com valor entre R$750.000 a R$1.500.000)</t>
  </si>
  <si>
    <t>Isca/containers</t>
  </si>
  <si>
    <t>Escolta (para containers com valor entre R$1.500.000 a R$3.000.000)</t>
  </si>
  <si>
    <t>Viagem</t>
  </si>
  <si>
    <t>Remoção entre terminais na zona primária (cargas acima de R$ 500.000)</t>
  </si>
  <si>
    <t>Container</t>
  </si>
  <si>
    <t>Armazenagem em zona primária ou secundária (sobre o valor da carga e por períodos subsequentes de 15 dias)</t>
  </si>
  <si>
    <t>Seguro em zona primária ou secundária (sobre o valor da carga e por períodos subsequentes de 15 dias)</t>
  </si>
  <si>
    <t>Posicionamento em zona primária</t>
  </si>
  <si>
    <t>Abertura de container em zona primária</t>
  </si>
  <si>
    <t>Lacre de segurança em zona primária</t>
  </si>
  <si>
    <t>Lacre</t>
  </si>
  <si>
    <t>Repesagem em zona primária</t>
  </si>
  <si>
    <t>Deslocamento para inspeção no exterior (mínimo)</t>
  </si>
  <si>
    <t>Processo</t>
  </si>
  <si>
    <t>Deslocamento para inspeção no exterior (máximo)</t>
  </si>
  <si>
    <t>#Projeto</t>
  </si>
  <si>
    <t>Módulo de referência</t>
  </si>
  <si>
    <t>Containers por BL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</si>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</sst>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theme="1"/>
      <name val="Century Gothic"/>
      <family val="2"/>
    </font>
    <font>
      <b/>
      <sz val="12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164" fontId="2" fillId="2" borderId="1" xfId="1" applyNumberFormat="1" applyFont="1" applyFill="1" applyBorder="1" applyAlignment="1"/>
    <xf numFmtId="164" fontId="0" fillId="0" borderId="0" xfId="0" applyNumberFormat="1"/>
    <xf numFmtId="9" fontId="0" fillId="0" borderId="0" xfId="2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8" fontId="9" fillId="5" borderId="5" xfId="0" applyNumberFormat="1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right" vertical="center"/>
    </xf>
    <xf numFmtId="8" fontId="9" fillId="5" borderId="5" xfId="0" applyNumberFormat="1" applyFont="1" applyFill="1" applyBorder="1" applyAlignment="1">
      <alignment vertical="center"/>
    </xf>
    <xf numFmtId="10" fontId="9" fillId="5" borderId="5" xfId="0" applyNumberFormat="1" applyFont="1" applyFill="1" applyBorder="1" applyAlignment="1">
      <alignment horizontal="right" vertical="center"/>
    </xf>
    <xf numFmtId="6" fontId="10" fillId="5" borderId="5" xfId="0" applyNumberFormat="1" applyFont="1" applyFill="1" applyBorder="1" applyAlignment="1">
      <alignment vertical="center"/>
    </xf>
    <xf numFmtId="9" fontId="9" fillId="5" borderId="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1" fontId="3" fillId="0" borderId="1" xfId="0" applyNumberFormat="1" applyFont="1" applyFill="1" applyBorder="1"/>
    <xf numFmtId="164" fontId="0" fillId="0" borderId="1" xfId="1" applyNumberFormat="1" applyFont="1" applyFill="1" applyBorder="1" applyAlignment="1"/>
    <xf numFmtId="43" fontId="0" fillId="0" borderId="1" xfId="1" applyFont="1" applyFill="1" applyBorder="1" applyAlignment="1"/>
    <xf numFmtId="165" fontId="3" fillId="0" borderId="1" xfId="1" applyNumberFormat="1" applyFont="1" applyFill="1" applyBorder="1" applyAlignment="1"/>
    <xf numFmtId="165" fontId="0" fillId="0" borderId="1" xfId="1" applyNumberFormat="1" applyFont="1" applyFill="1" applyBorder="1" applyAlignment="1"/>
    <xf numFmtId="166" fontId="3" fillId="0" borderId="1" xfId="0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F785-29A8-4EE7-BE67-801D8AE4F65F}">
  <dimension ref="A1:K36"/>
  <sheetViews>
    <sheetView showGridLines="0" tabSelected="1" zoomScale="85" zoomScaleNormal="85" workbookViewId="0">
      <selection activeCell="H6" sqref="H6"/>
    </sheetView>
  </sheetViews>
  <sheetFormatPr defaultRowHeight="15" x14ac:dyDescent="0.25"/>
  <cols>
    <col min="1" max="1" width="27.140625" customWidth="1"/>
    <col min="2" max="2" width="10" bestFit="1" customWidth="1"/>
    <col min="3" max="3" width="13" customWidth="1"/>
    <col min="5" max="5" width="16.7109375" customWidth="1"/>
    <col min="6" max="6" width="14" customWidth="1"/>
    <col min="7" max="10" width="17.140625" customWidth="1"/>
  </cols>
  <sheetData>
    <row r="1" spans="1:10" ht="60" x14ac:dyDescent="0.25">
      <c r="A1" s="1" t="s">
        <v>0</v>
      </c>
      <c r="B1" s="1" t="s">
        <v>119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55</v>
      </c>
      <c r="I1" s="2" t="s">
        <v>56</v>
      </c>
      <c r="J1" s="2" t="s">
        <v>61</v>
      </c>
    </row>
    <row r="2" spans="1:10" x14ac:dyDescent="0.25">
      <c r="A2" s="27" t="s">
        <v>6</v>
      </c>
      <c r="B2" s="27" t="s">
        <v>7</v>
      </c>
      <c r="C2" s="28">
        <v>3.5</v>
      </c>
      <c r="D2" s="28">
        <v>4.9000000000000004</v>
      </c>
      <c r="E2" s="29">
        <f>D2+D2*0.7%</f>
        <v>4.9343000000000004</v>
      </c>
      <c r="F2" s="30">
        <f t="shared" ref="F2:F27" si="0">G2*$B$32</f>
        <v>8526.4704000000002</v>
      </c>
      <c r="G2" s="30">
        <f>E2*3</f>
        <v>14.802900000000001</v>
      </c>
      <c r="H2" s="31">
        <f>D2*0.03</f>
        <v>0.14699999999999999</v>
      </c>
      <c r="I2" s="30" t="s">
        <v>57</v>
      </c>
      <c r="J2" s="30">
        <f t="shared" ref="J2:J27" si="1">H2*1000000/$B$34</f>
        <v>6.586021505376344</v>
      </c>
    </row>
    <row r="3" spans="1:10" x14ac:dyDescent="0.25">
      <c r="A3" s="27" t="s">
        <v>8</v>
      </c>
      <c r="B3" s="27" t="s">
        <v>9</v>
      </c>
      <c r="C3" s="28">
        <v>3.5</v>
      </c>
      <c r="D3" s="28">
        <v>4.9000000000000004</v>
      </c>
      <c r="E3" s="29">
        <f t="shared" ref="E3:E27" si="2">D3+D3*0.7%</f>
        <v>4.9343000000000004</v>
      </c>
      <c r="F3" s="30">
        <f t="shared" si="0"/>
        <v>8526.4704000000002</v>
      </c>
      <c r="G3" s="30">
        <f t="shared" ref="G3:G27" si="3">E3*3</f>
        <v>14.802900000000001</v>
      </c>
      <c r="H3" s="31">
        <f t="shared" ref="H3:H18" si="4">D3*0.03</f>
        <v>0.14699999999999999</v>
      </c>
      <c r="I3" s="30" t="s">
        <v>57</v>
      </c>
      <c r="J3" s="30">
        <f t="shared" si="1"/>
        <v>6.586021505376344</v>
      </c>
    </row>
    <row r="4" spans="1:10" x14ac:dyDescent="0.25">
      <c r="A4" s="27" t="s">
        <v>8</v>
      </c>
      <c r="B4" s="27" t="s">
        <v>10</v>
      </c>
      <c r="C4" s="28">
        <v>2.5</v>
      </c>
      <c r="D4" s="28">
        <v>3.5</v>
      </c>
      <c r="E4" s="29">
        <f t="shared" si="2"/>
        <v>3.5245000000000002</v>
      </c>
      <c r="F4" s="30">
        <f t="shared" si="0"/>
        <v>6090.3360000000002</v>
      </c>
      <c r="G4" s="30">
        <f t="shared" si="3"/>
        <v>10.573500000000001</v>
      </c>
      <c r="H4" s="31">
        <f t="shared" si="4"/>
        <v>0.105</v>
      </c>
      <c r="I4" s="30" t="s">
        <v>57</v>
      </c>
      <c r="J4" s="30">
        <f t="shared" si="1"/>
        <v>4.704301075268817</v>
      </c>
    </row>
    <row r="5" spans="1:10" x14ac:dyDescent="0.25">
      <c r="A5" s="27" t="s">
        <v>11</v>
      </c>
      <c r="B5" s="27" t="s">
        <v>12</v>
      </c>
      <c r="C5" s="28">
        <v>4.5</v>
      </c>
      <c r="D5" s="28">
        <v>6.3</v>
      </c>
      <c r="E5" s="29">
        <f t="shared" si="2"/>
        <v>6.3441000000000001</v>
      </c>
      <c r="F5" s="30">
        <f t="shared" si="0"/>
        <v>10962.604799999999</v>
      </c>
      <c r="G5" s="30">
        <f t="shared" si="3"/>
        <v>19.032299999999999</v>
      </c>
      <c r="H5" s="31">
        <f t="shared" si="4"/>
        <v>0.189</v>
      </c>
      <c r="I5" s="30" t="s">
        <v>57</v>
      </c>
      <c r="J5" s="30">
        <f t="shared" si="1"/>
        <v>8.4677419354838701</v>
      </c>
    </row>
    <row r="6" spans="1:10" x14ac:dyDescent="0.25">
      <c r="A6" s="27" t="s">
        <v>13</v>
      </c>
      <c r="B6" s="27" t="s">
        <v>14</v>
      </c>
      <c r="C6" s="28">
        <v>2.5</v>
      </c>
      <c r="D6" s="28">
        <v>3.5</v>
      </c>
      <c r="E6" s="29">
        <f t="shared" si="2"/>
        <v>3.5245000000000002</v>
      </c>
      <c r="F6" s="30">
        <f t="shared" si="0"/>
        <v>6090.3360000000002</v>
      </c>
      <c r="G6" s="30">
        <f t="shared" si="3"/>
        <v>10.573500000000001</v>
      </c>
      <c r="H6" s="31">
        <f t="shared" si="4"/>
        <v>0.105</v>
      </c>
      <c r="I6" s="30" t="s">
        <v>57</v>
      </c>
      <c r="J6" s="30">
        <f t="shared" si="1"/>
        <v>4.704301075268817</v>
      </c>
    </row>
    <row r="7" spans="1:10" x14ac:dyDescent="0.25">
      <c r="A7" s="27" t="s">
        <v>13</v>
      </c>
      <c r="B7" s="27" t="s">
        <v>15</v>
      </c>
      <c r="C7" s="28">
        <v>5</v>
      </c>
      <c r="D7" s="28">
        <v>7</v>
      </c>
      <c r="E7" s="29">
        <f t="shared" si="2"/>
        <v>7.0490000000000004</v>
      </c>
      <c r="F7" s="30">
        <f t="shared" si="0"/>
        <v>12180.672</v>
      </c>
      <c r="G7" s="30">
        <f t="shared" si="3"/>
        <v>21.147000000000002</v>
      </c>
      <c r="H7" s="31">
        <f t="shared" si="4"/>
        <v>0.21</v>
      </c>
      <c r="I7" s="30" t="s">
        <v>57</v>
      </c>
      <c r="J7" s="30">
        <f t="shared" si="1"/>
        <v>9.408602150537634</v>
      </c>
    </row>
    <row r="8" spans="1:10" x14ac:dyDescent="0.25">
      <c r="A8" s="27" t="s">
        <v>16</v>
      </c>
      <c r="B8" s="27" t="s">
        <v>17</v>
      </c>
      <c r="C8" s="28">
        <v>3.5</v>
      </c>
      <c r="D8" s="28">
        <v>4.9000000000000004</v>
      </c>
      <c r="E8" s="29">
        <f t="shared" si="2"/>
        <v>4.9343000000000004</v>
      </c>
      <c r="F8" s="30">
        <f t="shared" si="0"/>
        <v>8526.4704000000002</v>
      </c>
      <c r="G8" s="30">
        <f t="shared" si="3"/>
        <v>14.802900000000001</v>
      </c>
      <c r="H8" s="31">
        <f t="shared" si="4"/>
        <v>0.14699999999999999</v>
      </c>
      <c r="I8" s="30" t="s">
        <v>57</v>
      </c>
      <c r="J8" s="30">
        <f t="shared" si="1"/>
        <v>6.586021505376344</v>
      </c>
    </row>
    <row r="9" spans="1:10" x14ac:dyDescent="0.25">
      <c r="A9" s="27" t="s">
        <v>18</v>
      </c>
      <c r="B9" s="27" t="s">
        <v>19</v>
      </c>
      <c r="C9" s="28">
        <v>2</v>
      </c>
      <c r="D9" s="28">
        <v>2.8</v>
      </c>
      <c r="E9" s="29">
        <f t="shared" si="2"/>
        <v>2.8195999999999999</v>
      </c>
      <c r="F9" s="30">
        <f t="shared" si="0"/>
        <v>4872.2687999999998</v>
      </c>
      <c r="G9" s="30">
        <f t="shared" si="3"/>
        <v>8.4588000000000001</v>
      </c>
      <c r="H9" s="31">
        <f t="shared" si="4"/>
        <v>8.3999999999999991E-2</v>
      </c>
      <c r="I9" s="30" t="s">
        <v>57</v>
      </c>
      <c r="J9" s="30">
        <f t="shared" si="1"/>
        <v>3.7634408602150531</v>
      </c>
    </row>
    <row r="10" spans="1:10" x14ac:dyDescent="0.25">
      <c r="A10" s="27" t="s">
        <v>20</v>
      </c>
      <c r="B10" s="27" t="s">
        <v>21</v>
      </c>
      <c r="C10" s="28">
        <v>1.5</v>
      </c>
      <c r="D10" s="28">
        <v>2.1</v>
      </c>
      <c r="E10" s="29">
        <f t="shared" si="2"/>
        <v>2.1147</v>
      </c>
      <c r="F10" s="30">
        <f t="shared" si="0"/>
        <v>3654.2015999999999</v>
      </c>
      <c r="G10" s="30">
        <f t="shared" si="3"/>
        <v>6.3441000000000001</v>
      </c>
      <c r="H10" s="31">
        <f t="shared" si="4"/>
        <v>6.3E-2</v>
      </c>
      <c r="I10" s="30" t="s">
        <v>57</v>
      </c>
      <c r="J10" s="30">
        <f t="shared" si="1"/>
        <v>2.8225806451612905</v>
      </c>
    </row>
    <row r="11" spans="1:10" x14ac:dyDescent="0.25">
      <c r="A11" s="27" t="s">
        <v>22</v>
      </c>
      <c r="B11" s="27" t="s">
        <v>23</v>
      </c>
      <c r="C11" s="28">
        <v>1</v>
      </c>
      <c r="D11" s="28">
        <v>1.4</v>
      </c>
      <c r="E11" s="29">
        <f t="shared" si="2"/>
        <v>1.4097999999999999</v>
      </c>
      <c r="F11" s="30">
        <f t="shared" si="0"/>
        <v>2436.1343999999999</v>
      </c>
      <c r="G11" s="30">
        <f t="shared" si="3"/>
        <v>4.2294</v>
      </c>
      <c r="H11" s="31">
        <f t="shared" si="4"/>
        <v>4.1999999999999996E-2</v>
      </c>
      <c r="I11" s="30" t="s">
        <v>57</v>
      </c>
      <c r="J11" s="30">
        <f t="shared" si="1"/>
        <v>1.8817204301075265</v>
      </c>
    </row>
    <row r="12" spans="1:10" x14ac:dyDescent="0.25">
      <c r="A12" s="27" t="s">
        <v>24</v>
      </c>
      <c r="B12" s="27" t="s">
        <v>25</v>
      </c>
      <c r="C12" s="28">
        <v>2.5</v>
      </c>
      <c r="D12" s="28">
        <v>3.5</v>
      </c>
      <c r="E12" s="29">
        <f t="shared" si="2"/>
        <v>3.5245000000000002</v>
      </c>
      <c r="F12" s="30">
        <f t="shared" si="0"/>
        <v>6090.3360000000002</v>
      </c>
      <c r="G12" s="30">
        <f t="shared" si="3"/>
        <v>10.573500000000001</v>
      </c>
      <c r="H12" s="31">
        <f t="shared" si="4"/>
        <v>0.105</v>
      </c>
      <c r="I12" s="30" t="s">
        <v>57</v>
      </c>
      <c r="J12" s="30">
        <f t="shared" si="1"/>
        <v>4.704301075268817</v>
      </c>
    </row>
    <row r="13" spans="1:10" x14ac:dyDescent="0.25">
      <c r="A13" s="27" t="s">
        <v>26</v>
      </c>
      <c r="B13" s="27" t="s">
        <v>27</v>
      </c>
      <c r="C13" s="28">
        <v>2.5</v>
      </c>
      <c r="D13" s="28">
        <v>3.5</v>
      </c>
      <c r="E13" s="29">
        <f t="shared" si="2"/>
        <v>3.5245000000000002</v>
      </c>
      <c r="F13" s="30">
        <f t="shared" si="0"/>
        <v>6090.3360000000002</v>
      </c>
      <c r="G13" s="30">
        <f t="shared" si="3"/>
        <v>10.573500000000001</v>
      </c>
      <c r="H13" s="31">
        <f t="shared" si="4"/>
        <v>0.105</v>
      </c>
      <c r="I13" s="30" t="s">
        <v>57</v>
      </c>
      <c r="J13" s="30">
        <f t="shared" si="1"/>
        <v>4.704301075268817</v>
      </c>
    </row>
    <row r="14" spans="1:10" x14ac:dyDescent="0.25">
      <c r="A14" s="27" t="s">
        <v>28</v>
      </c>
      <c r="B14" s="27" t="s">
        <v>29</v>
      </c>
      <c r="C14" s="28">
        <v>4</v>
      </c>
      <c r="D14" s="28">
        <v>5.6</v>
      </c>
      <c r="E14" s="29">
        <f t="shared" si="2"/>
        <v>5.6391999999999998</v>
      </c>
      <c r="F14" s="30">
        <f t="shared" si="0"/>
        <v>9744.5375999999997</v>
      </c>
      <c r="G14" s="30">
        <f t="shared" si="3"/>
        <v>16.9176</v>
      </c>
      <c r="H14" s="31">
        <f t="shared" si="4"/>
        <v>0.16799999999999998</v>
      </c>
      <c r="I14" s="30" t="s">
        <v>57</v>
      </c>
      <c r="J14" s="30">
        <f t="shared" si="1"/>
        <v>7.5268817204301062</v>
      </c>
    </row>
    <row r="15" spans="1:10" x14ac:dyDescent="0.25">
      <c r="A15" s="27" t="s">
        <v>30</v>
      </c>
      <c r="B15" s="27" t="s">
        <v>31</v>
      </c>
      <c r="C15" s="28">
        <v>4</v>
      </c>
      <c r="D15" s="28">
        <v>5.6</v>
      </c>
      <c r="E15" s="29">
        <f t="shared" si="2"/>
        <v>5.6391999999999998</v>
      </c>
      <c r="F15" s="30">
        <f t="shared" si="0"/>
        <v>9744.5375999999997</v>
      </c>
      <c r="G15" s="30">
        <f t="shared" si="3"/>
        <v>16.9176</v>
      </c>
      <c r="H15" s="31">
        <f t="shared" si="4"/>
        <v>0.16799999999999998</v>
      </c>
      <c r="I15" s="30" t="s">
        <v>57</v>
      </c>
      <c r="J15" s="30">
        <f t="shared" si="1"/>
        <v>7.5268817204301062</v>
      </c>
    </row>
    <row r="16" spans="1:10" x14ac:dyDescent="0.25">
      <c r="A16" s="27" t="s">
        <v>32</v>
      </c>
      <c r="B16" s="27" t="s">
        <v>33</v>
      </c>
      <c r="C16" s="28">
        <v>4</v>
      </c>
      <c r="D16" s="28">
        <v>5.6</v>
      </c>
      <c r="E16" s="29">
        <f t="shared" si="2"/>
        <v>5.6391999999999998</v>
      </c>
      <c r="F16" s="30">
        <f t="shared" si="0"/>
        <v>9744.5375999999997</v>
      </c>
      <c r="G16" s="30">
        <f t="shared" si="3"/>
        <v>16.9176</v>
      </c>
      <c r="H16" s="31">
        <f t="shared" si="4"/>
        <v>0.16799999999999998</v>
      </c>
      <c r="I16" s="30" t="s">
        <v>57</v>
      </c>
      <c r="J16" s="30">
        <f t="shared" si="1"/>
        <v>7.5268817204301062</v>
      </c>
    </row>
    <row r="17" spans="1:11" x14ac:dyDescent="0.25">
      <c r="A17" s="27" t="s">
        <v>34</v>
      </c>
      <c r="B17" s="27" t="s">
        <v>35</v>
      </c>
      <c r="C17" s="28">
        <v>2.5</v>
      </c>
      <c r="D17" s="28">
        <v>3.5</v>
      </c>
      <c r="E17" s="29">
        <f t="shared" si="2"/>
        <v>3.5245000000000002</v>
      </c>
      <c r="F17" s="30">
        <f t="shared" si="0"/>
        <v>6090.3360000000002</v>
      </c>
      <c r="G17" s="30">
        <f t="shared" si="3"/>
        <v>10.573500000000001</v>
      </c>
      <c r="H17" s="31">
        <f t="shared" si="4"/>
        <v>0.105</v>
      </c>
      <c r="I17" s="30" t="s">
        <v>57</v>
      </c>
      <c r="J17" s="30">
        <f t="shared" si="1"/>
        <v>4.704301075268817</v>
      </c>
    </row>
    <row r="18" spans="1:11" x14ac:dyDescent="0.25">
      <c r="A18" s="27" t="s">
        <v>36</v>
      </c>
      <c r="B18" s="27" t="s">
        <v>37</v>
      </c>
      <c r="C18" s="28">
        <v>2.5</v>
      </c>
      <c r="D18" s="28">
        <v>3.5</v>
      </c>
      <c r="E18" s="29">
        <f t="shared" si="2"/>
        <v>3.5245000000000002</v>
      </c>
      <c r="F18" s="30">
        <f t="shared" si="0"/>
        <v>6090.3360000000002</v>
      </c>
      <c r="G18" s="30">
        <f t="shared" si="3"/>
        <v>10.573500000000001</v>
      </c>
      <c r="H18" s="31">
        <f t="shared" si="4"/>
        <v>0.105</v>
      </c>
      <c r="I18" s="30" t="s">
        <v>57</v>
      </c>
      <c r="J18" s="30">
        <f t="shared" si="1"/>
        <v>4.704301075268817</v>
      </c>
    </row>
    <row r="19" spans="1:11" x14ac:dyDescent="0.25">
      <c r="A19" s="27" t="s">
        <v>38</v>
      </c>
      <c r="B19" s="27" t="s">
        <v>39</v>
      </c>
      <c r="C19" s="32">
        <v>30</v>
      </c>
      <c r="D19" s="28">
        <v>39</v>
      </c>
      <c r="E19" s="29">
        <f t="shared" si="2"/>
        <v>39.273000000000003</v>
      </c>
      <c r="F19" s="30">
        <f t="shared" si="0"/>
        <v>67863.744000000006</v>
      </c>
      <c r="G19" s="30">
        <f t="shared" si="3"/>
        <v>117.81900000000002</v>
      </c>
      <c r="H19" s="33">
        <v>1.3</v>
      </c>
      <c r="I19" s="30" t="s">
        <v>57</v>
      </c>
      <c r="J19" s="30">
        <f t="shared" si="1"/>
        <v>58.243727598566309</v>
      </c>
      <c r="K19" s="6"/>
    </row>
    <row r="20" spans="1:11" x14ac:dyDescent="0.25">
      <c r="A20" s="27" t="s">
        <v>40</v>
      </c>
      <c r="B20" s="27" t="s">
        <v>41</v>
      </c>
      <c r="C20" s="32">
        <v>60</v>
      </c>
      <c r="D20" s="28">
        <v>78</v>
      </c>
      <c r="E20" s="29">
        <f t="shared" si="2"/>
        <v>78.546000000000006</v>
      </c>
      <c r="F20" s="30">
        <f t="shared" si="0"/>
        <v>135727.48800000001</v>
      </c>
      <c r="G20" s="30">
        <f t="shared" si="3"/>
        <v>235.63800000000003</v>
      </c>
      <c r="H20" s="33">
        <v>2.6</v>
      </c>
      <c r="I20" s="30" t="s">
        <v>57</v>
      </c>
      <c r="J20" s="30">
        <f t="shared" si="1"/>
        <v>116.48745519713262</v>
      </c>
      <c r="K20" s="6"/>
    </row>
    <row r="21" spans="1:11" x14ac:dyDescent="0.25">
      <c r="A21" s="27" t="s">
        <v>42</v>
      </c>
      <c r="B21" s="27" t="s">
        <v>43</v>
      </c>
      <c r="C21" s="32">
        <v>120</v>
      </c>
      <c r="D21" s="28">
        <v>157</v>
      </c>
      <c r="E21" s="29">
        <f t="shared" si="2"/>
        <v>158.09899999999999</v>
      </c>
      <c r="F21" s="30">
        <f t="shared" si="0"/>
        <v>273195.07199999999</v>
      </c>
      <c r="G21" s="30">
        <f t="shared" si="3"/>
        <v>474.29699999999997</v>
      </c>
      <c r="H21" s="33">
        <v>5.2</v>
      </c>
      <c r="I21" s="30" t="s">
        <v>58</v>
      </c>
      <c r="J21" s="30">
        <f t="shared" si="1"/>
        <v>232.97491039426524</v>
      </c>
      <c r="K21" s="6"/>
    </row>
    <row r="22" spans="1:11" x14ac:dyDescent="0.25">
      <c r="A22" s="27" t="s">
        <v>63</v>
      </c>
      <c r="B22" s="27" t="s">
        <v>44</v>
      </c>
      <c r="C22" s="32">
        <v>57</v>
      </c>
      <c r="D22" s="28">
        <v>75</v>
      </c>
      <c r="E22" s="29">
        <f>D22+D22*0.7%</f>
        <v>75.525000000000006</v>
      </c>
      <c r="F22" s="30">
        <f t="shared" si="0"/>
        <v>130507.20000000001</v>
      </c>
      <c r="G22" s="30">
        <f t="shared" si="3"/>
        <v>226.57500000000002</v>
      </c>
      <c r="H22" s="33">
        <v>2.6</v>
      </c>
      <c r="I22" s="30" t="s">
        <v>57</v>
      </c>
      <c r="J22" s="30">
        <f t="shared" si="1"/>
        <v>116.48745519713262</v>
      </c>
      <c r="K22" s="6"/>
    </row>
    <row r="23" spans="1:11" x14ac:dyDescent="0.25">
      <c r="A23" s="27" t="s">
        <v>40</v>
      </c>
      <c r="B23" s="27" t="s">
        <v>45</v>
      </c>
      <c r="C23" s="32">
        <v>172.85714285714286</v>
      </c>
      <c r="D23" s="28">
        <v>242</v>
      </c>
      <c r="E23" s="29">
        <f t="shared" si="2"/>
        <v>243.69399999999999</v>
      </c>
      <c r="F23" s="30">
        <f t="shared" si="0"/>
        <v>421103.23200000002</v>
      </c>
      <c r="G23" s="30">
        <f t="shared" si="3"/>
        <v>731.08199999999999</v>
      </c>
      <c r="H23" s="33">
        <f t="shared" ref="H23:H27" si="5">D23*0.03</f>
        <v>7.26</v>
      </c>
      <c r="I23" s="30" t="s">
        <v>57</v>
      </c>
      <c r="J23" s="30">
        <f t="shared" si="1"/>
        <v>325.26881720430106</v>
      </c>
    </row>
    <row r="24" spans="1:11" x14ac:dyDescent="0.25">
      <c r="A24" s="27" t="s">
        <v>46</v>
      </c>
      <c r="B24" s="27" t="s">
        <v>47</v>
      </c>
      <c r="C24" s="32">
        <v>5</v>
      </c>
      <c r="D24" s="34">
        <v>6.915</v>
      </c>
      <c r="E24" s="29">
        <f t="shared" si="2"/>
        <v>6.9634049999999998</v>
      </c>
      <c r="F24" s="30">
        <f t="shared" si="0"/>
        <v>12032.76384</v>
      </c>
      <c r="G24" s="30">
        <f t="shared" si="3"/>
        <v>20.890214999999998</v>
      </c>
      <c r="H24" s="35">
        <v>0</v>
      </c>
      <c r="I24" s="36" t="s">
        <v>122</v>
      </c>
      <c r="J24" s="36">
        <v>0</v>
      </c>
    </row>
    <row r="25" spans="1:11" x14ac:dyDescent="0.25">
      <c r="A25" s="27" t="s">
        <v>46</v>
      </c>
      <c r="B25" s="27" t="s">
        <v>48</v>
      </c>
      <c r="C25" s="32">
        <v>2.963571428571429</v>
      </c>
      <c r="D25" s="34">
        <v>4.149</v>
      </c>
      <c r="E25" s="29">
        <f t="shared" si="2"/>
        <v>4.1780429999999997</v>
      </c>
      <c r="F25" s="30">
        <f t="shared" si="0"/>
        <v>7219.6583040000005</v>
      </c>
      <c r="G25" s="30">
        <f t="shared" si="3"/>
        <v>12.534129</v>
      </c>
      <c r="H25" s="35">
        <v>0</v>
      </c>
      <c r="I25" s="36" t="s">
        <v>122</v>
      </c>
      <c r="J25" s="36">
        <v>0</v>
      </c>
    </row>
    <row r="26" spans="1:11" x14ac:dyDescent="0.25">
      <c r="A26" s="27" t="s">
        <v>49</v>
      </c>
      <c r="B26" s="27" t="s">
        <v>50</v>
      </c>
      <c r="C26" s="32">
        <v>5</v>
      </c>
      <c r="D26" s="34">
        <v>6.915</v>
      </c>
      <c r="E26" s="29">
        <f t="shared" si="2"/>
        <v>6.9634049999999998</v>
      </c>
      <c r="F26" s="30">
        <f t="shared" si="0"/>
        <v>12032.76384</v>
      </c>
      <c r="G26" s="30">
        <f t="shared" si="3"/>
        <v>20.890214999999998</v>
      </c>
      <c r="H26" s="35">
        <v>0</v>
      </c>
      <c r="I26" s="36" t="s">
        <v>122</v>
      </c>
      <c r="J26" s="36">
        <v>0</v>
      </c>
    </row>
    <row r="27" spans="1:11" x14ac:dyDescent="0.25">
      <c r="A27" s="27" t="s">
        <v>49</v>
      </c>
      <c r="B27" s="27" t="s">
        <v>51</v>
      </c>
      <c r="C27" s="32">
        <v>5</v>
      </c>
      <c r="D27" s="34">
        <v>6.915</v>
      </c>
      <c r="E27" s="29">
        <f t="shared" si="2"/>
        <v>6.9634049999999998</v>
      </c>
      <c r="F27" s="30">
        <f t="shared" si="0"/>
        <v>12032.76384</v>
      </c>
      <c r="G27" s="30">
        <f t="shared" si="3"/>
        <v>20.890214999999998</v>
      </c>
      <c r="H27" s="35">
        <v>0</v>
      </c>
      <c r="I27" s="36" t="s">
        <v>122</v>
      </c>
      <c r="J27" s="36">
        <v>0</v>
      </c>
    </row>
    <row r="28" spans="1:11" x14ac:dyDescent="0.25">
      <c r="A28" s="3"/>
      <c r="B28" s="1"/>
      <c r="C28" s="4">
        <f>SUM(C2:C27)</f>
        <v>509.3207142857143</v>
      </c>
      <c r="D28" s="4">
        <f>SUM(D2:D27)</f>
        <v>687.99399999999991</v>
      </c>
      <c r="E28" s="4">
        <f>SUM(E2:E27)</f>
        <v>692.80995799999994</v>
      </c>
      <c r="F28" s="4">
        <f>SUM(F2:F27)</f>
        <v>1197175.6074239998</v>
      </c>
      <c r="G28" s="4">
        <f>SUM(G2:G27)</f>
        <v>2078.4298739999999</v>
      </c>
      <c r="H28" s="4">
        <f t="shared" ref="H28:J28" si="6">SUM(H2:H27)</f>
        <v>21.123000000000001</v>
      </c>
      <c r="I28" s="4">
        <f t="shared" si="6"/>
        <v>0</v>
      </c>
      <c r="J28" s="4">
        <f t="shared" si="6"/>
        <v>946.37096774193549</v>
      </c>
    </row>
    <row r="29" spans="1:11" x14ac:dyDescent="0.25">
      <c r="J29" s="5"/>
    </row>
    <row r="30" spans="1:11" ht="15.75" x14ac:dyDescent="0.25">
      <c r="A30" s="10" t="s">
        <v>120</v>
      </c>
      <c r="B30" s="11"/>
      <c r="C30" s="11"/>
      <c r="D30" s="10"/>
    </row>
    <row r="31" spans="1:11" ht="16.5" x14ac:dyDescent="0.3">
      <c r="A31" s="7" t="s">
        <v>52</v>
      </c>
      <c r="B31" s="8">
        <v>620</v>
      </c>
      <c r="C31" s="7" t="s">
        <v>54</v>
      </c>
      <c r="D31" s="7"/>
    </row>
    <row r="32" spans="1:11" ht="16.5" x14ac:dyDescent="0.3">
      <c r="A32" s="7" t="s">
        <v>53</v>
      </c>
      <c r="B32" s="8">
        <v>576</v>
      </c>
      <c r="C32" s="7"/>
      <c r="D32" s="7"/>
    </row>
    <row r="33" spans="1:4" ht="16.5" x14ac:dyDescent="0.3">
      <c r="A33" s="7" t="s">
        <v>59</v>
      </c>
      <c r="B33" s="7">
        <v>36</v>
      </c>
      <c r="C33" s="7"/>
      <c r="D33" s="7"/>
    </row>
    <row r="34" spans="1:4" ht="16.5" x14ac:dyDescent="0.3">
      <c r="A34" s="7" t="s">
        <v>60</v>
      </c>
      <c r="B34" s="9">
        <f>B33*B31</f>
        <v>22320</v>
      </c>
      <c r="C34" s="7"/>
      <c r="D34" s="7"/>
    </row>
    <row r="35" spans="1:4" ht="16.5" x14ac:dyDescent="0.3">
      <c r="A35" s="7" t="s">
        <v>62</v>
      </c>
      <c r="B35" s="9">
        <v>16</v>
      </c>
      <c r="C35" s="7"/>
      <c r="D35" s="7"/>
    </row>
    <row r="36" spans="1:4" ht="16.5" x14ac:dyDescent="0.3">
      <c r="A36" s="7" t="s">
        <v>121</v>
      </c>
      <c r="B36" s="9">
        <v>10</v>
      </c>
      <c r="C36" s="7"/>
      <c r="D36" s="7"/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Direcionado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4A49-61DF-4E79-B399-19C3590FCA97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F4BF-8824-4D08-AE62-A430FD88BCA4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AB37-92D7-4009-85B7-8C7934035B98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5302-AC5C-4A23-91EB-84B01496DB1E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5F1E-1E96-41E3-8737-907653FCF578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53B4-0DE4-4D9A-8B97-A09D85A1F1CE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FC2E-55C2-4E26-BF90-6DD379E152F6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DA1E-3643-4CE0-B490-686DFDA4ADD7}">
  <dimension ref="A1:C35"/>
  <sheetViews>
    <sheetView topLeftCell="A2"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8902-2C60-4906-ABB2-5C0228F756EF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6034-2887-4B49-94CE-AC2F0A2CD34D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7FD4-5F03-4759-91EE-64F0D1877886}">
  <dimension ref="A1:C35"/>
  <sheetViews>
    <sheetView workbookViewId="0">
      <selection activeCell="A34" sqref="A34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1215-E79D-4B63-A3AA-379E2E8D86C4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B095-096A-4785-8B0E-F7BE5ED42EFA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9C10-405F-4477-AB46-3487FF149509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B105-67DC-45AC-80F0-F2EC41FB218B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D074-6D5C-48DF-981E-DD4B61428FC1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9E47-C45D-4C1E-BEAB-25337D1BD2CD}">
  <dimension ref="A1:C35"/>
  <sheetViews>
    <sheetView topLeftCell="A2"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DA76-DA40-40ED-96B1-16085600E38E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A006-F50F-4D83-B8F9-40E01974986E}">
  <dimension ref="A1:C35"/>
  <sheetViews>
    <sheetView workbookViewId="0">
      <selection activeCell="C35" sqref="A1:C35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264D-2F86-4155-86CB-CAC6E1587FB3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4586-25E5-4075-A38B-E0E6C57CA409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9E3D-B1A7-4BEF-BE37-931C45FEC187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7B4F-B2C2-4B6F-88B2-D987C184E194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B79E-1D42-4BC5-A248-52635699F3D5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CAC1-D093-4025-8EA8-98200B743F66}">
  <dimension ref="A1:C35"/>
  <sheetViews>
    <sheetView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446C-E8EC-4025-98A0-A747ED9877C8}">
  <dimension ref="A1:C35"/>
  <sheetViews>
    <sheetView topLeftCell="A2" workbookViewId="0">
      <selection activeCell="A33" sqref="A33"/>
    </sheetView>
  </sheetViews>
  <sheetFormatPr defaultRowHeight="15" x14ac:dyDescent="0.25"/>
  <cols>
    <col min="1" max="1" width="90.85546875" bestFit="1" customWidth="1"/>
    <col min="2" max="2" width="13.28515625" bestFit="1" customWidth="1"/>
    <col min="3" max="3" width="10.5703125" bestFit="1" customWidth="1"/>
  </cols>
  <sheetData>
    <row r="1" spans="1:3" ht="15.75" thickBot="1" x14ac:dyDescent="0.3">
      <c r="A1" s="12" t="s">
        <v>64</v>
      </c>
      <c r="B1" s="13" t="s">
        <v>65</v>
      </c>
      <c r="C1" s="13" t="s">
        <v>66</v>
      </c>
    </row>
    <row r="2" spans="1:3" ht="15.75" thickBot="1" x14ac:dyDescent="0.3">
      <c r="A2" s="14" t="s">
        <v>67</v>
      </c>
      <c r="B2" s="15"/>
      <c r="C2" s="16"/>
    </row>
    <row r="3" spans="1:3" ht="15.75" thickBot="1" x14ac:dyDescent="0.3">
      <c r="A3" s="17" t="s">
        <v>68</v>
      </c>
      <c r="B3" s="18" t="s">
        <v>69</v>
      </c>
      <c r="C3" s="21"/>
    </row>
    <row r="4" spans="1:3" ht="15.75" thickBot="1" x14ac:dyDescent="0.3">
      <c r="A4" s="17" t="s">
        <v>70</v>
      </c>
      <c r="B4" s="18" t="s">
        <v>71</v>
      </c>
      <c r="C4" s="22"/>
    </row>
    <row r="5" spans="1:3" ht="15.75" thickBot="1" x14ac:dyDescent="0.3">
      <c r="A5" s="17" t="s">
        <v>72</v>
      </c>
      <c r="B5" s="18" t="s">
        <v>73</v>
      </c>
      <c r="C5" s="22"/>
    </row>
    <row r="6" spans="1:3" ht="15.75" thickBot="1" x14ac:dyDescent="0.3">
      <c r="A6" s="14" t="s">
        <v>74</v>
      </c>
      <c r="B6" s="15"/>
      <c r="C6" s="15"/>
    </row>
    <row r="7" spans="1:3" ht="15.75" thickBot="1" x14ac:dyDescent="0.3">
      <c r="A7" s="17" t="s">
        <v>75</v>
      </c>
      <c r="B7" s="18" t="s">
        <v>76</v>
      </c>
      <c r="C7" s="23"/>
    </row>
    <row r="8" spans="1:3" ht="15.75" thickBot="1" x14ac:dyDescent="0.3">
      <c r="A8" s="17" t="s">
        <v>77</v>
      </c>
      <c r="B8" s="18" t="s">
        <v>78</v>
      </c>
      <c r="C8" s="23"/>
    </row>
    <row r="9" spans="1:3" ht="15.75" thickBot="1" x14ac:dyDescent="0.3">
      <c r="A9" s="17" t="s">
        <v>79</v>
      </c>
      <c r="B9" s="18" t="s">
        <v>80</v>
      </c>
      <c r="C9" s="24"/>
    </row>
    <row r="10" spans="1:3" ht="15.75" thickBot="1" x14ac:dyDescent="0.3">
      <c r="A10" s="17" t="s">
        <v>81</v>
      </c>
      <c r="B10" s="18" t="s">
        <v>78</v>
      </c>
      <c r="C10" s="23"/>
    </row>
    <row r="11" spans="1:3" ht="15.75" thickBot="1" x14ac:dyDescent="0.3">
      <c r="A11" s="19" t="s">
        <v>82</v>
      </c>
      <c r="B11" s="20" t="s">
        <v>83</v>
      </c>
      <c r="C11" s="25"/>
    </row>
    <row r="12" spans="1:3" ht="15.75" thickBot="1" x14ac:dyDescent="0.3">
      <c r="A12" s="17" t="s">
        <v>84</v>
      </c>
      <c r="B12" s="18" t="s">
        <v>85</v>
      </c>
      <c r="C12" s="23"/>
    </row>
    <row r="13" spans="1:3" ht="15.75" thickBot="1" x14ac:dyDescent="0.3">
      <c r="A13" s="17" t="s">
        <v>86</v>
      </c>
      <c r="B13" s="18" t="s">
        <v>87</v>
      </c>
      <c r="C13" s="26"/>
    </row>
    <row r="14" spans="1:3" ht="15.75" thickBot="1" x14ac:dyDescent="0.3">
      <c r="A14" s="17" t="s">
        <v>88</v>
      </c>
      <c r="B14" s="18" t="s">
        <v>69</v>
      </c>
      <c r="C14" s="23"/>
    </row>
    <row r="15" spans="1:3" ht="15.75" thickBot="1" x14ac:dyDescent="0.3">
      <c r="A15" s="17" t="s">
        <v>89</v>
      </c>
      <c r="B15" s="18" t="s">
        <v>69</v>
      </c>
      <c r="C15" s="23"/>
    </row>
    <row r="16" spans="1:3" ht="15.75" thickBot="1" x14ac:dyDescent="0.3">
      <c r="A16" s="14" t="s">
        <v>90</v>
      </c>
      <c r="B16" s="15"/>
      <c r="C16" s="15"/>
    </row>
    <row r="17" spans="1:3" ht="15.75" thickBot="1" x14ac:dyDescent="0.3">
      <c r="A17" s="17" t="s">
        <v>91</v>
      </c>
      <c r="B17" s="18" t="s">
        <v>92</v>
      </c>
      <c r="C17" s="23"/>
    </row>
    <row r="18" spans="1:3" ht="15.75" thickBot="1" x14ac:dyDescent="0.3">
      <c r="A18" s="14" t="s">
        <v>93</v>
      </c>
      <c r="B18" s="15"/>
      <c r="C18" s="15"/>
    </row>
    <row r="19" spans="1:3" ht="15.75" thickBot="1" x14ac:dyDescent="0.3">
      <c r="A19" s="17" t="s">
        <v>94</v>
      </c>
      <c r="B19" s="18" t="s">
        <v>95</v>
      </c>
      <c r="C19" s="23"/>
    </row>
    <row r="20" spans="1:3" ht="15.75" thickBot="1" x14ac:dyDescent="0.3">
      <c r="A20" s="17" t="s">
        <v>96</v>
      </c>
      <c r="B20" s="18" t="s">
        <v>80</v>
      </c>
      <c r="C20" s="24"/>
    </row>
    <row r="21" spans="1:3" ht="15.75" thickBot="1" x14ac:dyDescent="0.3">
      <c r="A21" s="17" t="s">
        <v>97</v>
      </c>
      <c r="B21" s="18" t="s">
        <v>98</v>
      </c>
      <c r="C21" s="23"/>
    </row>
    <row r="22" spans="1:3" ht="15.75" thickBot="1" x14ac:dyDescent="0.3">
      <c r="A22" s="17" t="s">
        <v>99</v>
      </c>
      <c r="B22" s="18" t="s">
        <v>100</v>
      </c>
      <c r="C22" s="23"/>
    </row>
    <row r="23" spans="1:3" ht="15.75" thickBot="1" x14ac:dyDescent="0.3">
      <c r="A23" s="17" t="s">
        <v>101</v>
      </c>
      <c r="B23" s="18" t="s">
        <v>80</v>
      </c>
      <c r="C23" s="24"/>
    </row>
    <row r="24" spans="1:3" ht="15.75" thickBot="1" x14ac:dyDescent="0.3">
      <c r="A24" s="14" t="s">
        <v>102</v>
      </c>
      <c r="B24" s="15"/>
      <c r="C24" s="15"/>
    </row>
    <row r="25" spans="1:3" ht="15.75" thickBot="1" x14ac:dyDescent="0.3">
      <c r="A25" s="17" t="s">
        <v>103</v>
      </c>
      <c r="B25" s="18" t="s">
        <v>104</v>
      </c>
      <c r="C25" s="23"/>
    </row>
    <row r="26" spans="1:3" ht="15.75" thickBot="1" x14ac:dyDescent="0.3">
      <c r="A26" s="17" t="s">
        <v>105</v>
      </c>
      <c r="B26" s="18" t="s">
        <v>106</v>
      </c>
      <c r="C26" s="23"/>
    </row>
    <row r="27" spans="1:3" ht="15.75" thickBot="1" x14ac:dyDescent="0.3">
      <c r="A27" s="17" t="s">
        <v>107</v>
      </c>
      <c r="B27" s="18" t="s">
        <v>108</v>
      </c>
      <c r="C27" s="23"/>
    </row>
    <row r="28" spans="1:3" ht="15.75" thickBot="1" x14ac:dyDescent="0.3">
      <c r="A28" s="17" t="s">
        <v>109</v>
      </c>
      <c r="B28" s="18" t="s">
        <v>80</v>
      </c>
      <c r="C28" s="24"/>
    </row>
    <row r="29" spans="1:3" ht="15.75" thickBot="1" x14ac:dyDescent="0.3">
      <c r="A29" s="17" t="s">
        <v>110</v>
      </c>
      <c r="B29" s="18" t="s">
        <v>80</v>
      </c>
      <c r="C29" s="24"/>
    </row>
    <row r="30" spans="1:3" ht="15.75" thickBot="1" x14ac:dyDescent="0.3">
      <c r="A30" s="17" t="s">
        <v>111</v>
      </c>
      <c r="B30" s="18" t="s">
        <v>108</v>
      </c>
      <c r="C30" s="23"/>
    </row>
    <row r="31" spans="1:3" ht="15.75" thickBot="1" x14ac:dyDescent="0.3">
      <c r="A31" s="17" t="s">
        <v>112</v>
      </c>
      <c r="B31" s="18" t="s">
        <v>108</v>
      </c>
      <c r="C31" s="23"/>
    </row>
    <row r="32" spans="1:3" ht="15.75" thickBot="1" x14ac:dyDescent="0.3">
      <c r="A32" s="17" t="s">
        <v>113</v>
      </c>
      <c r="B32" s="18" t="s">
        <v>114</v>
      </c>
      <c r="C32" s="23"/>
    </row>
    <row r="33" spans="1:3" ht="15.75" thickBot="1" x14ac:dyDescent="0.3">
      <c r="A33" s="17" t="s">
        <v>115</v>
      </c>
      <c r="B33" s="18" t="s">
        <v>108</v>
      </c>
      <c r="C33" s="23"/>
    </row>
    <row r="34" spans="1:3" ht="15.75" thickBot="1" x14ac:dyDescent="0.3">
      <c r="A34" s="17" t="s">
        <v>116</v>
      </c>
      <c r="B34" s="18" t="s">
        <v>117</v>
      </c>
      <c r="C34" s="22"/>
    </row>
    <row r="35" spans="1:3" ht="15.75" thickBot="1" x14ac:dyDescent="0.3">
      <c r="A35" s="17" t="s">
        <v>118</v>
      </c>
      <c r="B35" s="18" t="s">
        <v>117</v>
      </c>
      <c r="C35" s="22"/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Projetos</vt:lpstr>
      <vt:lpstr>Projeto1</vt:lpstr>
      <vt:lpstr>Projeto2</vt:lpstr>
      <vt:lpstr>Projeto3</vt:lpstr>
      <vt:lpstr>Projeto4</vt:lpstr>
      <vt:lpstr>Projeto5</vt:lpstr>
      <vt:lpstr>Projeto6</vt:lpstr>
      <vt:lpstr>Projeto7</vt:lpstr>
      <vt:lpstr>Projeto8</vt:lpstr>
      <vt:lpstr>Projeto9</vt:lpstr>
      <vt:lpstr>Projeto10</vt:lpstr>
      <vt:lpstr>Projeto11</vt:lpstr>
      <vt:lpstr>Projeto12</vt:lpstr>
      <vt:lpstr>Projeto13</vt:lpstr>
      <vt:lpstr>Projeto14</vt:lpstr>
      <vt:lpstr>Projeto15</vt:lpstr>
      <vt:lpstr>Projeto16</vt:lpstr>
      <vt:lpstr>Projeto17</vt:lpstr>
      <vt:lpstr>Projeto18</vt:lpstr>
      <vt:lpstr>Projeto19</vt:lpstr>
      <vt:lpstr>Projeto20</vt:lpstr>
      <vt:lpstr>Projeto21</vt:lpstr>
      <vt:lpstr>Projeto22</vt:lpstr>
      <vt:lpstr>Projeto23</vt:lpstr>
      <vt:lpstr>Projeto24</vt:lpstr>
      <vt:lpstr>Projeto25</vt:lpstr>
      <vt:lpstr>Projeto26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c047087</dc:creator>
  <cp:lastModifiedBy>Daniel Senna Guimaraes</cp:lastModifiedBy>
  <dcterms:created xsi:type="dcterms:W3CDTF">2023-09-28T20:32:25Z</dcterms:created>
  <dcterms:modified xsi:type="dcterms:W3CDTF">2023-10-02T12:33:20Z</dcterms:modified>
</cp:coreProperties>
</file>